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M:\ABAS-Listed\Matching Maximize Solution Public Company Limited\Matching Maximize Solution PCL (MMS)_Dec. 2023\"/>
    </mc:Choice>
  </mc:AlternateContent>
  <xr:revisionPtr revIDLastSave="0" documentId="13_ncr:1_{8DDBC4CD-2411-4A31-99F5-B75AA3943BEB}" xr6:coauthVersionLast="47" xr6:coauthVersionMax="47" xr10:uidLastSave="{00000000-0000-0000-0000-000000000000}"/>
  <bookViews>
    <workbookView xWindow="-120" yWindow="-120" windowWidth="21840" windowHeight="13020" tabRatio="540" xr2:uid="{00000000-000D-0000-FFFF-FFFF00000000}"/>
  </bookViews>
  <sheets>
    <sheet name="5-7" sheetId="27" r:id="rId1"/>
    <sheet name="8" sheetId="23" r:id="rId2"/>
    <sheet name="9" sheetId="15" r:id="rId3"/>
    <sheet name="10" sheetId="22" r:id="rId4"/>
    <sheet name="11-12" sheetId="19" r:id="rId5"/>
  </sheets>
  <definedNames>
    <definedName name="_xlnm.Print_Area" localSheetId="4">'11-12'!$A$1:$M$106</definedName>
    <definedName name="_xlnm.Print_Area" localSheetId="2">'9'!$A$1:$P$35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44" i="23" l="1"/>
  <c r="I44" i="23"/>
  <c r="G44" i="23"/>
  <c r="E44" i="23"/>
  <c r="K83" i="27"/>
  <c r="I83" i="27"/>
  <c r="G83" i="27"/>
  <c r="E83" i="27"/>
  <c r="E74" i="27" l="1"/>
  <c r="G74" i="27"/>
  <c r="I74" i="27"/>
  <c r="K74" i="27"/>
  <c r="I84" i="19" l="1"/>
  <c r="I74" i="19"/>
  <c r="M84" i="19"/>
  <c r="M74" i="19"/>
  <c r="I28" i="19"/>
  <c r="I38" i="19" s="1"/>
  <c r="I44" i="19" s="1"/>
  <c r="M28" i="19"/>
  <c r="M38" i="19" s="1"/>
  <c r="M44" i="19" s="1"/>
  <c r="K17" i="22"/>
  <c r="I17" i="22"/>
  <c r="G17" i="22"/>
  <c r="E17" i="22"/>
  <c r="L21" i="15"/>
  <c r="P21" i="15" s="1"/>
  <c r="M86" i="19" l="1"/>
  <c r="M89" i="19" s="1"/>
  <c r="I86" i="19"/>
  <c r="I89" i="19" s="1"/>
  <c r="N18" i="15"/>
  <c r="L18" i="15"/>
  <c r="J18" i="15"/>
  <c r="H18" i="15"/>
  <c r="F18" i="15"/>
  <c r="D18" i="15"/>
  <c r="P16" i="15"/>
  <c r="P18" i="15" s="1"/>
  <c r="G23" i="23"/>
  <c r="G16" i="23"/>
  <c r="K23" i="23"/>
  <c r="K16" i="23"/>
  <c r="G128" i="27"/>
  <c r="G131" i="27" s="1"/>
  <c r="K128" i="27"/>
  <c r="K131" i="27" s="1"/>
  <c r="G85" i="27"/>
  <c r="K85" i="27"/>
  <c r="G36" i="27"/>
  <c r="G22" i="27"/>
  <c r="K36" i="27"/>
  <c r="K22" i="27"/>
  <c r="M12" i="22"/>
  <c r="N26" i="15"/>
  <c r="G84" i="19"/>
  <c r="G74" i="19"/>
  <c r="M15" i="22"/>
  <c r="G25" i="22"/>
  <c r="I25" i="22"/>
  <c r="H26" i="15"/>
  <c r="F26" i="15"/>
  <c r="D26" i="15"/>
  <c r="I36" i="27"/>
  <c r="E36" i="27"/>
  <c r="K84" i="19"/>
  <c r="I22" i="27"/>
  <c r="E22" i="27"/>
  <c r="A3" i="15"/>
  <c r="A3" i="22" s="1"/>
  <c r="A3" i="19" s="1"/>
  <c r="A56" i="19" s="1"/>
  <c r="K74" i="19"/>
  <c r="E16" i="23"/>
  <c r="A53" i="27"/>
  <c r="A103" i="27" s="1"/>
  <c r="E23" i="23"/>
  <c r="A100" i="27"/>
  <c r="A150" i="27" s="1"/>
  <c r="I23" i="23"/>
  <c r="I16" i="23"/>
  <c r="I128" i="27"/>
  <c r="I131" i="27" s="1"/>
  <c r="E128" i="27"/>
  <c r="E131" i="27" s="1"/>
  <c r="E25" i="23" l="1"/>
  <c r="E31" i="23" s="1"/>
  <c r="E34" i="23" s="1"/>
  <c r="E47" i="23" s="1"/>
  <c r="G25" i="23"/>
  <c r="G31" i="23" s="1"/>
  <c r="G34" i="23" s="1"/>
  <c r="G47" i="23" s="1"/>
  <c r="K25" i="23"/>
  <c r="K31" i="23" s="1"/>
  <c r="K34" i="23" s="1"/>
  <c r="K47" i="23" s="1"/>
  <c r="I25" i="23"/>
  <c r="I31" i="23" s="1"/>
  <c r="K28" i="19" s="1"/>
  <c r="K38" i="19" s="1"/>
  <c r="K44" i="19" s="1"/>
  <c r="K86" i="19" s="1"/>
  <c r="K89" i="19" s="1"/>
  <c r="K38" i="27"/>
  <c r="G38" i="27"/>
  <c r="K133" i="27"/>
  <c r="G133" i="27"/>
  <c r="M17" i="22"/>
  <c r="M20" i="22"/>
  <c r="E25" i="22"/>
  <c r="I38" i="27"/>
  <c r="E85" i="27"/>
  <c r="E133" i="27" s="1"/>
  <c r="E38" i="27"/>
  <c r="A57" i="23"/>
  <c r="A35" i="15" s="1"/>
  <c r="I85" i="27"/>
  <c r="I133" i="27" s="1"/>
  <c r="A35" i="22" l="1"/>
  <c r="A53" i="19"/>
  <c r="A106" i="19" s="1"/>
  <c r="J24" i="15"/>
  <c r="L24" i="15" s="1"/>
  <c r="I34" i="23"/>
  <c r="I47" i="23" s="1"/>
  <c r="G28" i="19"/>
  <c r="G38" i="19" s="1"/>
  <c r="G44" i="19" s="1"/>
  <c r="G86" i="19" s="1"/>
  <c r="G89" i="19" s="1"/>
  <c r="J26" i="15" l="1"/>
  <c r="L26" i="15"/>
  <c r="P24" i="15"/>
  <c r="P26" i="15" s="1"/>
  <c r="K23" i="22" l="1"/>
  <c r="K25" i="22" s="1"/>
  <c r="M23" i="22" l="1"/>
  <c r="M25" i="22" s="1"/>
</calcChain>
</file>

<file path=xl/sharedStrings.xml><?xml version="1.0" encoding="utf-8"?>
<sst xmlns="http://schemas.openxmlformats.org/spreadsheetml/2006/main" count="312" uniqueCount="185">
  <si>
    <t>Notes</t>
  </si>
  <si>
    <t>Other current liabilities</t>
  </si>
  <si>
    <t>Share capital</t>
  </si>
  <si>
    <t>Cash flows from financing activities</t>
  </si>
  <si>
    <t>share capital</t>
  </si>
  <si>
    <t>Total current liabilities</t>
  </si>
  <si>
    <t>Total non-current liabilities</t>
  </si>
  <si>
    <t xml:space="preserve">   </t>
  </si>
  <si>
    <t>Unappropriated</t>
  </si>
  <si>
    <t xml:space="preserve">Authorised share capital </t>
  </si>
  <si>
    <t>Assets</t>
  </si>
  <si>
    <t>Current assets</t>
  </si>
  <si>
    <t>Total current assets</t>
  </si>
  <si>
    <t>Non-current assets</t>
  </si>
  <si>
    <t>Total non-current assets</t>
  </si>
  <si>
    <t>Total assets</t>
  </si>
  <si>
    <t>Current liabilities</t>
  </si>
  <si>
    <t>Non-current liabilities</t>
  </si>
  <si>
    <t>Total liabilities</t>
  </si>
  <si>
    <t>Cash and cash equivalents</t>
  </si>
  <si>
    <t>Other non-current assets</t>
  </si>
  <si>
    <t>Cash flows from operating activities</t>
  </si>
  <si>
    <t>Statements of Financial Position</t>
  </si>
  <si>
    <t>Non-controlling interests</t>
  </si>
  <si>
    <t>Employee benefit obligations</t>
  </si>
  <si>
    <t>Other current assets</t>
  </si>
  <si>
    <t>Cash flows from investing activities</t>
  </si>
  <si>
    <t>of the parent</t>
  </si>
  <si>
    <t>Total owners</t>
  </si>
  <si>
    <t>Appropriated - legal reserve</t>
  </si>
  <si>
    <t xml:space="preserve">Cost of sales and services </t>
  </si>
  <si>
    <t>Trade and other payables</t>
  </si>
  <si>
    <t>Interest income</t>
  </si>
  <si>
    <t>Baht</t>
  </si>
  <si>
    <t>Intangible assets, net</t>
  </si>
  <si>
    <t>Attributable to owners of the parent</t>
  </si>
  <si>
    <t>Issued</t>
  </si>
  <si>
    <t>and paid-up</t>
  </si>
  <si>
    <t>Non-</t>
  </si>
  <si>
    <t>controlling</t>
  </si>
  <si>
    <t>interests</t>
  </si>
  <si>
    <t>Matching Maximize Solution Public Company Limited</t>
  </si>
  <si>
    <t>Adjustments for:</t>
  </si>
  <si>
    <t>Loss from write-off of equipment</t>
  </si>
  <si>
    <t>Finance costs</t>
  </si>
  <si>
    <t>Change in operating assets and liabilities:</t>
  </si>
  <si>
    <t>-  Other current assets</t>
  </si>
  <si>
    <t>Interest received</t>
  </si>
  <si>
    <t>Interest paid</t>
  </si>
  <si>
    <t>Cash payment for short-term loans to subsidiaries</t>
  </si>
  <si>
    <t>Cash received from short-term loans to subsidiaries</t>
  </si>
  <si>
    <t>Cash payment for purchases of assets for rent</t>
  </si>
  <si>
    <t>Proceeds from disposal of assets for rent</t>
  </si>
  <si>
    <t>Proceeds from disposal of equipment</t>
  </si>
  <si>
    <t>Cash payment for purchases of intangible assets</t>
  </si>
  <si>
    <t>Interest received from short-term loans to subsidiaries</t>
  </si>
  <si>
    <t>Opening balance of cash and cash equivalents</t>
  </si>
  <si>
    <t>Closing balance of cash and cash equivalents</t>
  </si>
  <si>
    <t>Non-cash transactions</t>
  </si>
  <si>
    <t>-  Other non-current assets</t>
  </si>
  <si>
    <t>-  Trade and other payables</t>
  </si>
  <si>
    <t>-  Other current liabilities</t>
  </si>
  <si>
    <t>Assets for rent, net</t>
  </si>
  <si>
    <t xml:space="preserve">Revenue </t>
  </si>
  <si>
    <t>Cost of sales</t>
  </si>
  <si>
    <t>Total cost of sales and services</t>
  </si>
  <si>
    <t>Selling expenses</t>
  </si>
  <si>
    <t>Administrative expenses</t>
  </si>
  <si>
    <t>Share premium</t>
  </si>
  <si>
    <t>Services income</t>
  </si>
  <si>
    <t>Sales</t>
  </si>
  <si>
    <t>Share</t>
  </si>
  <si>
    <t>premium</t>
  </si>
  <si>
    <t>-  Trade and other receivables</t>
  </si>
  <si>
    <t xml:space="preserve">      at par value of Baht 1 each</t>
  </si>
  <si>
    <t>Appropriated</t>
  </si>
  <si>
    <t>- legal reserve</t>
  </si>
  <si>
    <t>Statements of Comprehensive Income</t>
  </si>
  <si>
    <t>Withholding tax deducted at sources, net</t>
  </si>
  <si>
    <t xml:space="preserve">Statements of Cash Flows </t>
  </si>
  <si>
    <t>Equity attributable to owners of the parent</t>
  </si>
  <si>
    <t>Loss from write-off of assets for rent</t>
  </si>
  <si>
    <t>Trade and other receivables, net</t>
  </si>
  <si>
    <t>Investments in subsidiaries, net</t>
  </si>
  <si>
    <t xml:space="preserve">      paid-up of Baht 1 each</t>
  </si>
  <si>
    <t xml:space="preserve">   Ordinary shares, 781.63 million shares</t>
  </si>
  <si>
    <t>Property, plant and equipment, net</t>
  </si>
  <si>
    <t>Liabilities and equity</t>
  </si>
  <si>
    <t>Total liabilities and equity</t>
  </si>
  <si>
    <t>Total equity</t>
  </si>
  <si>
    <t>Equity</t>
  </si>
  <si>
    <r>
      <t xml:space="preserve">Statements of Financial Position </t>
    </r>
    <r>
      <rPr>
        <sz val="9"/>
        <rFont val="Arial"/>
        <family val="2"/>
      </rPr>
      <t>(Cont’d)</t>
    </r>
  </si>
  <si>
    <r>
      <t>Liabilities and equity</t>
    </r>
    <r>
      <rPr>
        <sz val="9"/>
        <rFont val="Arial"/>
        <family val="2"/>
      </rPr>
      <t xml:space="preserve"> (Cont’d)</t>
    </r>
  </si>
  <si>
    <r>
      <rPr>
        <b/>
        <sz val="9"/>
        <rFont val="Arial"/>
        <family val="2"/>
      </rPr>
      <t xml:space="preserve">Total revenue       </t>
    </r>
    <r>
      <rPr>
        <sz val="9"/>
        <rFont val="Arial"/>
        <family val="2"/>
      </rPr>
      <t xml:space="preserve">      </t>
    </r>
  </si>
  <si>
    <r>
      <t xml:space="preserve">Statements of Cash Flows </t>
    </r>
    <r>
      <rPr>
        <sz val="9"/>
        <rFont val="Arial"/>
        <family val="2"/>
      </rPr>
      <t>(Cont’d)</t>
    </r>
  </si>
  <si>
    <t xml:space="preserve">Statements of Changes in Equity </t>
  </si>
  <si>
    <t>Cash received from long-term borrowing from bank</t>
  </si>
  <si>
    <t>Separate financial statements</t>
  </si>
  <si>
    <t>Consolidated financial statements</t>
  </si>
  <si>
    <t>Inventories</t>
  </si>
  <si>
    <t>Deferred tax assets, net</t>
  </si>
  <si>
    <t>-  Inventories</t>
  </si>
  <si>
    <t xml:space="preserve"> financial statements</t>
  </si>
  <si>
    <t>Consolidated</t>
  </si>
  <si>
    <t>Separate</t>
  </si>
  <si>
    <r>
      <t xml:space="preserve">Statements of Changes in Equity </t>
    </r>
    <r>
      <rPr>
        <sz val="9"/>
        <rFont val="Arial"/>
        <family val="2"/>
      </rPr>
      <t>(Cont’d)</t>
    </r>
  </si>
  <si>
    <t>Net cash generated from (used in) operating activities</t>
  </si>
  <si>
    <t>Issued and paid-up share capital</t>
  </si>
  <si>
    <t>Cash payment for purchases of assets</t>
  </si>
  <si>
    <t>Cost of services</t>
  </si>
  <si>
    <t>Depreciation and amortisation</t>
  </si>
  <si>
    <t xml:space="preserve">Income tax paid </t>
  </si>
  <si>
    <t xml:space="preserve">Director   _______________________________              Director   _______________________________ </t>
  </si>
  <si>
    <t>-</t>
  </si>
  <si>
    <t>Total comprehensive expense for the year</t>
  </si>
  <si>
    <t>Cash flow before change in operating assets and liabilities</t>
  </si>
  <si>
    <t>Cash received from short-term borrowing from bank</t>
  </si>
  <si>
    <t>Net increase (decrease) in cash and cash equivalents</t>
  </si>
  <si>
    <t>Outstanding payable arising from purchases of assets</t>
  </si>
  <si>
    <t>Outstanding payable arising from purchases of assets for rent</t>
  </si>
  <si>
    <t>Deficits</t>
  </si>
  <si>
    <t>Write-off withholding tax deducted at source</t>
  </si>
  <si>
    <t>Received withholding tax refunded</t>
  </si>
  <si>
    <t xml:space="preserve">Investment in joint venture, net </t>
  </si>
  <si>
    <t>Investment property, net</t>
  </si>
  <si>
    <t>Short-term loans to subsidiaries, net</t>
  </si>
  <si>
    <t xml:space="preserve">Right-of-use assets, net </t>
  </si>
  <si>
    <t>Current portion of lease liabilities, net</t>
  </si>
  <si>
    <t>Lease liabilities, net</t>
  </si>
  <si>
    <t>Cash payment for short-term borrowing from bank</t>
  </si>
  <si>
    <t>Gross profit (loss)</t>
  </si>
  <si>
    <t xml:space="preserve">(Reversal of) expected credit loss of receivables </t>
  </si>
  <si>
    <t>for the year</t>
  </si>
  <si>
    <t>(Gain) from disposal of equipment</t>
  </si>
  <si>
    <t>(Gain) from disposal of assets for rent</t>
  </si>
  <si>
    <t>Net cash (used in) generated from investing activities</t>
  </si>
  <si>
    <t>Net cash (used in) generated from financing activities</t>
  </si>
  <si>
    <t>Other incomes</t>
  </si>
  <si>
    <t>Cash payment for long-term borrowing from bank</t>
  </si>
  <si>
    <t xml:space="preserve">Current portion of long-term borrowing </t>
  </si>
  <si>
    <t>from bank, net</t>
  </si>
  <si>
    <t>Balance as at 1 January 2022</t>
  </si>
  <si>
    <t>Changes in equity for the year 2022</t>
  </si>
  <si>
    <t>Balance as at 31 December 2022</t>
  </si>
  <si>
    <t>2022</t>
  </si>
  <si>
    <t>Short-term borrowings from a bank</t>
  </si>
  <si>
    <t>Long-term borrowing from banks, net</t>
  </si>
  <si>
    <t>equity</t>
  </si>
  <si>
    <t>Total</t>
  </si>
  <si>
    <t>-  Employee benefit obligations</t>
  </si>
  <si>
    <t>(Reversal of)  allowance for withholding tax deducted at sources</t>
  </si>
  <si>
    <t>As at 31 December 2023</t>
  </si>
  <si>
    <t>2023</t>
  </si>
  <si>
    <t>Balance as at 1 January 2023</t>
  </si>
  <si>
    <t>Changes in equity for the year 2023</t>
  </si>
  <si>
    <t>Balance as at 31 December 2023</t>
  </si>
  <si>
    <t>For the year ended 31 December 2023</t>
  </si>
  <si>
    <t>from related, net</t>
  </si>
  <si>
    <t>Long-term borrowing from related, net</t>
  </si>
  <si>
    <t>Cash received from long-term borrowing from related</t>
  </si>
  <si>
    <t xml:space="preserve">Net gain (loss) before income tax </t>
  </si>
  <si>
    <t>Tax (expenses) income</t>
  </si>
  <si>
    <t>Net gain (loss) for the year</t>
  </si>
  <si>
    <t>Gain (loss) per share</t>
  </si>
  <si>
    <t>Basic gain (loss) per share (Baht)</t>
  </si>
  <si>
    <t>Total comprehensive income for the period</t>
  </si>
  <si>
    <t>(Gain) from write-off of right-of-use assets</t>
  </si>
  <si>
    <t>Loss from write-off of Intangible assets</t>
  </si>
  <si>
    <t>The accompanying notes are an integral part of these consolidated and separate financial statements.</t>
  </si>
  <si>
    <t>Repayments to liability under lease</t>
  </si>
  <si>
    <t>Increase in right-of use assets and lease liabilities</t>
  </si>
  <si>
    <t>23 (a)</t>
  </si>
  <si>
    <t>23 (b)</t>
  </si>
  <si>
    <t>23 (c)</t>
  </si>
  <si>
    <t>23 (d)</t>
  </si>
  <si>
    <t>profit or loss</t>
  </si>
  <si>
    <t xml:space="preserve">Items that will not be reclassified to </t>
  </si>
  <si>
    <t xml:space="preserve">   Remeasurements of post-employment </t>
  </si>
  <si>
    <t xml:space="preserve">      benefit obligations</t>
  </si>
  <si>
    <t xml:space="preserve">   Income tax on items that will not be </t>
  </si>
  <si>
    <t xml:space="preserve">      reclassified to profit or loss</t>
  </si>
  <si>
    <t>for the year, net of tax</t>
  </si>
  <si>
    <t xml:space="preserve">Other comprehensive income (expense): </t>
  </si>
  <si>
    <t>Total other comprehensive income (expense)</t>
  </si>
  <si>
    <t>Total comprehensive income (expense)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</si>
</sst>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-* #,##0.00_-;\-* #,##0.00_-;_-* &quot;-&quot;??_-;_-@_-"/>
    <numFmt numFmtId="164" formatCode="_(* #,##0.00_);_(* \(#,##0.00\);_(* &quot;-&quot;??_);_(@_)"/>
    <numFmt numFmtId="165" formatCode="&quot;$&quot;#,##0_);\(&quot;$&quot;#,##0\)"/>
    <numFmt numFmtId="166" formatCode="#,##0;\(#,##0\)"/>
    <numFmt numFmtId="167" formatCode="#,##0;\(#,##0\);&quot;-&quot;;@"/>
    <numFmt numFmtId="168" formatCode="#,##0.00;\(#,##0.00\);&quot;-&quot;;@"/>
    <numFmt numFmtId="169" formatCode="#,##0;\(#,##0\);\-"/>
    <numFmt numFmtId="170" formatCode="_-* #,##0.00\ _€_-;\-* #,##0.00\ _€_-;_-* &quot;-&quot;??\ _€_-;_-@_-"/>
    <numFmt numFmtId="171" formatCode="_(* #,##0_);_(* \(#,##0\);_(* &quot;-&quot;??_);_(@_)"/>
    <numFmt numFmtId="172" formatCode="#,##0.0000;\(#,##0.0000\);&quot;-&quot;;@"/>
    <numFmt numFmtId="173" formatCode="_-* #,##0.00\ &quot;€&quot;_-;\-* #,##0.00\ &quot;€&quot;_-;_-* &quot;-&quot;??\ &quot;€&quot;_-;_-@_-"/>
  </numFmts>
  <fonts count="38">
    <font>
      <sz val="14"/>
      <name val="Cordia New"/>
      <charset val="222"/>
    </font>
    <font>
      <sz val="11"/>
      <color theme="1"/>
      <name val="Calibri"/>
      <family val="2"/>
      <scheme val="minor"/>
    </font>
    <font>
      <sz val="14"/>
      <name val="Cordia New"/>
      <family val="2"/>
    </font>
    <font>
      <sz val="10"/>
      <name val="Arial"/>
      <family val="2"/>
    </font>
    <font>
      <sz val="14"/>
      <name val="Cordia New"/>
      <family val="2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63"/>
      <name val="Tahoma"/>
      <family val="2"/>
      <charset val="222"/>
    </font>
    <font>
      <b/>
      <sz val="11"/>
      <color indexed="52"/>
      <name val="Tahoma"/>
      <family val="2"/>
      <charset val="222"/>
    </font>
    <font>
      <sz val="11"/>
      <color indexed="10"/>
      <name val="Tahoma"/>
      <family val="2"/>
      <charset val="222"/>
    </font>
    <font>
      <i/>
      <sz val="11"/>
      <color indexed="23"/>
      <name val="Tahoma"/>
      <family val="2"/>
      <charset val="222"/>
    </font>
    <font>
      <b/>
      <sz val="18"/>
      <color indexed="56"/>
      <name val="Tahoma"/>
      <family val="2"/>
      <charset val="222"/>
    </font>
    <font>
      <sz val="11"/>
      <color indexed="17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60"/>
      <name val="Tahoma"/>
      <family val="2"/>
      <charset val="222"/>
    </font>
    <font>
      <b/>
      <sz val="11"/>
      <color indexed="8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2"/>
      <name val="Helv"/>
      <charset val="222"/>
    </font>
    <font>
      <sz val="14"/>
      <name val="AngsanaUPC"/>
      <family val="1"/>
    </font>
    <font>
      <b/>
      <sz val="9"/>
      <name val="Arial"/>
      <family val="2"/>
    </font>
    <font>
      <sz val="9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u/>
      <sz val="8"/>
      <name val="Arial"/>
      <family val="2"/>
    </font>
    <font>
      <sz val="10"/>
      <color theme="1"/>
      <name val="Arial"/>
      <family val="2"/>
    </font>
    <font>
      <sz val="10"/>
      <color indexed="8"/>
      <name val="MS Sans Serif"/>
      <charset val="222"/>
    </font>
    <font>
      <sz val="11"/>
      <color theme="1"/>
      <name val="Calibri"/>
      <family val="2"/>
      <charset val="222"/>
      <scheme val="minor"/>
    </font>
    <font>
      <u/>
      <sz val="10"/>
      <color rgb="FF7A1818"/>
      <name val="Georgia"/>
      <family val="1"/>
    </font>
    <font>
      <u/>
      <sz val="10"/>
      <color theme="10"/>
      <name val="Georgia"/>
      <family val="1"/>
    </font>
    <font>
      <sz val="11"/>
      <color theme="1"/>
      <name val="Arial"/>
      <family val="2"/>
    </font>
    <font>
      <sz val="9"/>
      <color theme="1"/>
      <name val="Arial"/>
      <family val="2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96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164" fontId="2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31" fillId="0" borderId="0" applyFont="0" applyFill="0" applyBorder="0" applyAlignment="0" applyProtection="0"/>
    <xf numFmtId="170" fontId="3" fillId="0" borderId="0" applyFont="0" applyFill="0" applyBorder="0" applyAlignment="0" applyProtection="0"/>
    <xf numFmtId="165" fontId="4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4" fillId="0" borderId="0"/>
    <xf numFmtId="0" fontId="2" fillId="0" borderId="0"/>
    <xf numFmtId="0" fontId="4" fillId="0" borderId="0"/>
    <xf numFmtId="0" fontId="4" fillId="0" borderId="0"/>
    <xf numFmtId="0" fontId="3" fillId="0" borderId="0"/>
    <xf numFmtId="9" fontId="4" fillId="0" borderId="0" applyFont="0" applyFill="0" applyBorder="0" applyAlignment="0" applyProtection="0"/>
    <xf numFmtId="164" fontId="23" fillId="0" borderId="0" applyFont="0" applyFill="0" applyBorder="0" applyAlignment="0" applyProtection="0"/>
    <xf numFmtId="0" fontId="7" fillId="21" borderId="2" applyNumberFormat="0" applyAlignment="0" applyProtection="0"/>
    <xf numFmtId="0" fontId="8" fillId="0" borderId="6" applyNumberFormat="0" applyFill="0" applyAlignment="0" applyProtection="0"/>
    <xf numFmtId="0" fontId="9" fillId="3" borderId="0" applyNumberFormat="0" applyBorder="0" applyAlignment="0" applyProtection="0"/>
    <xf numFmtId="0" fontId="10" fillId="20" borderId="8" applyNumberFormat="0" applyAlignment="0" applyProtection="0"/>
    <xf numFmtId="0" fontId="11" fillId="20" borderId="1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4" borderId="0" applyNumberFormat="0" applyBorder="0" applyAlignment="0" applyProtection="0"/>
    <xf numFmtId="0" fontId="23" fillId="0" borderId="0"/>
    <xf numFmtId="39" fontId="22" fillId="0" borderId="0"/>
    <xf numFmtId="0" fontId="16" fillId="7" borderId="1" applyNumberFormat="0" applyAlignment="0" applyProtection="0"/>
    <xf numFmtId="0" fontId="17" fillId="22" borderId="0" applyNumberFormat="0" applyBorder="0" applyAlignment="0" applyProtection="0"/>
    <xf numFmtId="0" fontId="18" fillId="0" borderId="9" applyNumberFormat="0" applyFill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2" fillId="23" borderId="7" applyNumberFormat="0" applyFont="0" applyAlignment="0" applyProtection="0"/>
    <xf numFmtId="0" fontId="19" fillId="0" borderId="3" applyNumberFormat="0" applyFill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1" fillId="0" borderId="0" applyNumberForma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173" fontId="3" fillId="0" borderId="0" applyFon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14" applyNumberFormat="0" applyFill="0" applyAlignment="0">
      <protection locked="0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1" fillId="0" borderId="0"/>
    <xf numFmtId="0" fontId="1" fillId="0" borderId="0"/>
    <xf numFmtId="0" fontId="3" fillId="0" borderId="0"/>
    <xf numFmtId="0" fontId="2" fillId="0" borderId="0"/>
    <xf numFmtId="0" fontId="31" fillId="0" borderId="0"/>
    <xf numFmtId="0" fontId="3" fillId="0" borderId="0"/>
    <xf numFmtId="0" fontId="3" fillId="0" borderId="0"/>
    <xf numFmtId="0" fontId="3" fillId="0" borderId="0"/>
    <xf numFmtId="0" fontId="31" fillId="0" borderId="0"/>
    <xf numFmtId="0" fontId="36" fillId="0" borderId="0"/>
    <xf numFmtId="0" fontId="36" fillId="0" borderId="0"/>
    <xf numFmtId="0" fontId="32" fillId="0" borderId="0"/>
    <xf numFmtId="0" fontId="33" fillId="0" borderId="0"/>
    <xf numFmtId="0" fontId="1" fillId="0" borderId="0"/>
    <xf numFmtId="0" fontId="2" fillId="0" borderId="0"/>
    <xf numFmtId="0" fontId="31" fillId="0" borderId="0">
      <protection locked="0"/>
    </xf>
    <xf numFmtId="9" fontId="3" fillId="0" borderId="0" applyFont="0" applyFill="0" applyBorder="0" applyAlignment="0" applyProtection="0"/>
    <xf numFmtId="43" fontId="33" fillId="0" borderId="0" applyFont="0" applyFill="0" applyBorder="0" applyAlignment="0" applyProtection="0"/>
  </cellStyleXfs>
  <cellXfs count="253">
    <xf numFmtId="0" fontId="0" fillId="0" borderId="0" xfId="0"/>
    <xf numFmtId="167" fontId="25" fillId="0" borderId="0" xfId="20" applyNumberFormat="1" applyFont="1" applyFill="1" applyAlignment="1">
      <alignment horizontal="right" vertical="center"/>
    </xf>
    <xf numFmtId="167" fontId="24" fillId="0" borderId="0" xfId="20" applyNumberFormat="1" applyFont="1" applyFill="1" applyBorder="1" applyAlignment="1">
      <alignment horizontal="right" vertical="center"/>
    </xf>
    <xf numFmtId="167" fontId="24" fillId="0" borderId="0" xfId="20" applyNumberFormat="1" applyFont="1" applyFill="1" applyAlignment="1">
      <alignment horizontal="right" vertical="center"/>
    </xf>
    <xf numFmtId="167" fontId="24" fillId="0" borderId="10" xfId="20" applyNumberFormat="1" applyFont="1" applyFill="1" applyBorder="1" applyAlignment="1">
      <alignment horizontal="right" vertical="center"/>
    </xf>
    <xf numFmtId="167" fontId="24" fillId="0" borderId="11" xfId="20" applyNumberFormat="1" applyFont="1" applyFill="1" applyBorder="1" applyAlignment="1">
      <alignment horizontal="right" vertical="center"/>
    </xf>
    <xf numFmtId="0" fontId="24" fillId="0" borderId="0" xfId="0" applyNumberFormat="1" applyFont="1" applyFill="1" applyAlignment="1">
      <alignment vertical="center"/>
    </xf>
    <xf numFmtId="0" fontId="24" fillId="0" borderId="0" xfId="0" applyNumberFormat="1" applyFont="1" applyFill="1" applyAlignment="1">
      <alignment horizontal="left" vertical="center"/>
    </xf>
    <xf numFmtId="0" fontId="24" fillId="0" borderId="0" xfId="0" applyNumberFormat="1" applyFont="1" applyFill="1" applyAlignment="1">
      <alignment horizontal="center" vertical="center"/>
    </xf>
    <xf numFmtId="167" fontId="24" fillId="0" borderId="0" xfId="19" applyNumberFormat="1" applyFont="1" applyFill="1" applyBorder="1" applyAlignment="1">
      <alignment horizontal="center" vertical="center"/>
    </xf>
    <xf numFmtId="167" fontId="24" fillId="0" borderId="0" xfId="19" quotePrefix="1" applyNumberFormat="1" applyFont="1" applyFill="1" applyBorder="1" applyAlignment="1">
      <alignment horizontal="right" vertical="center"/>
    </xf>
    <xf numFmtId="167" fontId="24" fillId="0" borderId="0" xfId="20" quotePrefix="1" applyNumberFormat="1" applyFont="1" applyFill="1" applyBorder="1" applyAlignment="1">
      <alignment horizontal="right" vertical="center"/>
    </xf>
    <xf numFmtId="167" fontId="25" fillId="0" borderId="0" xfId="20" applyNumberFormat="1" applyFont="1" applyFill="1" applyBorder="1" applyAlignment="1">
      <alignment horizontal="right" vertical="center"/>
    </xf>
    <xf numFmtId="0" fontId="25" fillId="0" borderId="0" xfId="0" applyNumberFormat="1" applyFont="1" applyFill="1" applyAlignment="1">
      <alignment horizontal="center" vertical="center"/>
    </xf>
    <xf numFmtId="0" fontId="25" fillId="0" borderId="0" xfId="43" applyNumberFormat="1" applyFont="1" applyFill="1" applyAlignment="1" applyProtection="1">
      <alignment vertical="center"/>
    </xf>
    <xf numFmtId="0" fontId="25" fillId="0" borderId="0" xfId="26" applyNumberFormat="1" applyFont="1" applyFill="1" applyAlignment="1">
      <alignment horizontal="left" vertical="center"/>
    </xf>
    <xf numFmtId="0" fontId="25" fillId="0" borderId="0" xfId="26" applyNumberFormat="1" applyFont="1" applyFill="1" applyAlignment="1">
      <alignment horizontal="center" vertical="center"/>
    </xf>
    <xf numFmtId="0" fontId="25" fillId="0" borderId="0" xfId="26" applyNumberFormat="1" applyFont="1" applyFill="1" applyAlignment="1">
      <alignment vertical="center"/>
    </xf>
    <xf numFmtId="167" fontId="25" fillId="0" borderId="10" xfId="20" applyNumberFormat="1" applyFont="1" applyFill="1" applyBorder="1" applyAlignment="1">
      <alignment horizontal="right" vertical="center"/>
    </xf>
    <xf numFmtId="167" fontId="25" fillId="0" borderId="0" xfId="20" applyNumberFormat="1" applyFont="1" applyFill="1" applyBorder="1" applyAlignment="1">
      <alignment vertical="center"/>
    </xf>
    <xf numFmtId="167" fontId="25" fillId="0" borderId="0" xfId="26" quotePrefix="1" applyNumberFormat="1" applyFont="1" applyFill="1" applyBorder="1" applyAlignment="1">
      <alignment horizontal="justify" vertical="center"/>
    </xf>
    <xf numFmtId="167" fontId="24" fillId="0" borderId="0" xfId="26" applyNumberFormat="1" applyFont="1" applyFill="1" applyAlignment="1">
      <alignment vertical="center"/>
    </xf>
    <xf numFmtId="167" fontId="24" fillId="0" borderId="0" xfId="26" applyNumberFormat="1" applyFont="1" applyFill="1" applyBorder="1" applyAlignment="1">
      <alignment vertical="center"/>
    </xf>
    <xf numFmtId="167" fontId="25" fillId="0" borderId="0" xfId="30" quotePrefix="1" applyNumberFormat="1" applyFont="1" applyFill="1" applyBorder="1" applyAlignment="1">
      <alignment horizontal="justify" vertical="center"/>
    </xf>
    <xf numFmtId="167" fontId="24" fillId="0" borderId="0" xfId="24" applyNumberFormat="1" applyFont="1" applyFill="1" applyBorder="1" applyAlignment="1">
      <alignment horizontal="right" vertical="center"/>
    </xf>
    <xf numFmtId="167" fontId="24" fillId="0" borderId="0" xfId="24" applyNumberFormat="1" applyFont="1" applyFill="1" applyAlignment="1">
      <alignment horizontal="right" vertical="center"/>
    </xf>
    <xf numFmtId="167" fontId="24" fillId="0" borderId="10" xfId="24" applyNumberFormat="1" applyFont="1" applyFill="1" applyBorder="1" applyAlignment="1">
      <alignment horizontal="right" vertical="center"/>
    </xf>
    <xf numFmtId="167" fontId="24" fillId="0" borderId="11" xfId="24" applyNumberFormat="1" applyFont="1" applyFill="1" applyBorder="1" applyAlignment="1">
      <alignment horizontal="right" vertical="center"/>
    </xf>
    <xf numFmtId="0" fontId="24" fillId="0" borderId="0" xfId="30" applyFont="1" applyFill="1" applyAlignment="1">
      <alignment vertical="center"/>
    </xf>
    <xf numFmtId="0" fontId="24" fillId="0" borderId="0" xfId="30" applyFont="1" applyFill="1" applyAlignment="1">
      <alignment horizontal="left" vertical="center"/>
    </xf>
    <xf numFmtId="0" fontId="24" fillId="0" borderId="0" xfId="30" applyFont="1" applyFill="1" applyAlignment="1">
      <alignment horizontal="center" vertical="center"/>
    </xf>
    <xf numFmtId="167" fontId="24" fillId="0" borderId="0" xfId="24" applyNumberFormat="1" applyFont="1" applyFill="1" applyBorder="1" applyAlignment="1">
      <alignment horizontal="center" vertical="center"/>
    </xf>
    <xf numFmtId="0" fontId="25" fillId="0" borderId="0" xfId="30" applyFont="1" applyFill="1" applyAlignment="1">
      <alignment vertical="center"/>
    </xf>
    <xf numFmtId="0" fontId="25" fillId="0" borderId="0" xfId="30" applyFont="1" applyFill="1" applyAlignment="1">
      <alignment horizontal="left" vertical="center"/>
    </xf>
    <xf numFmtId="0" fontId="24" fillId="0" borderId="10" xfId="30" applyFont="1" applyFill="1" applyBorder="1" applyAlignment="1">
      <alignment horizontal="center" vertical="center"/>
    </xf>
    <xf numFmtId="0" fontId="26" fillId="0" borderId="0" xfId="30" applyFont="1" applyFill="1" applyAlignment="1">
      <alignment horizontal="center" vertical="center"/>
    </xf>
    <xf numFmtId="167" fontId="25" fillId="0" borderId="0" xfId="23" applyNumberFormat="1" applyFont="1" applyFill="1" applyBorder="1" applyAlignment="1">
      <alignment horizontal="right" vertical="center"/>
    </xf>
    <xf numFmtId="167" fontId="25" fillId="0" borderId="10" xfId="23" applyNumberFormat="1" applyFont="1" applyFill="1" applyBorder="1" applyAlignment="1">
      <alignment vertical="center"/>
    </xf>
    <xf numFmtId="167" fontId="25" fillId="0" borderId="10" xfId="23" applyNumberFormat="1" applyFont="1" applyFill="1" applyBorder="1" applyAlignment="1">
      <alignment horizontal="right" vertical="center"/>
    </xf>
    <xf numFmtId="167" fontId="25" fillId="0" borderId="0" xfId="19" applyNumberFormat="1" applyFont="1" applyFill="1" applyBorder="1" applyAlignment="1">
      <alignment vertical="center"/>
    </xf>
    <xf numFmtId="167" fontId="25" fillId="0" borderId="0" xfId="19" applyNumberFormat="1" applyFont="1" applyFill="1" applyBorder="1" applyAlignment="1">
      <alignment horizontal="right" vertical="center"/>
    </xf>
    <xf numFmtId="0" fontId="25" fillId="0" borderId="0" xfId="30" applyFont="1" applyFill="1" applyBorder="1" applyAlignment="1">
      <alignment vertical="center"/>
    </xf>
    <xf numFmtId="168" fontId="25" fillId="0" borderId="0" xfId="0" applyNumberFormat="1" applyFont="1" applyFill="1" applyBorder="1" applyAlignment="1">
      <alignment vertical="center"/>
    </xf>
    <xf numFmtId="167" fontId="25" fillId="0" borderId="0" xfId="24" applyNumberFormat="1" applyFont="1" applyFill="1" applyAlignment="1">
      <alignment horizontal="right" vertical="center"/>
    </xf>
    <xf numFmtId="0" fontId="24" fillId="0" borderId="0" xfId="0" applyFont="1" applyFill="1" applyAlignment="1">
      <alignment horizontal="left" vertical="center"/>
    </xf>
    <xf numFmtId="167" fontId="25" fillId="0" borderId="0" xfId="25" applyNumberFormat="1" applyFont="1" applyFill="1" applyAlignment="1">
      <alignment horizontal="center" vertical="center"/>
    </xf>
    <xf numFmtId="167" fontId="25" fillId="0" borderId="0" xfId="25" applyNumberFormat="1" applyFont="1" applyFill="1" applyAlignment="1">
      <alignment horizontal="right" vertical="center"/>
    </xf>
    <xf numFmtId="167" fontId="25" fillId="0" borderId="0" xfId="25" applyNumberFormat="1" applyFont="1" applyFill="1" applyAlignment="1">
      <alignment vertical="center"/>
    </xf>
    <xf numFmtId="167" fontId="25" fillId="0" borderId="0" xfId="0" applyNumberFormat="1" applyFont="1" applyFill="1" applyAlignment="1">
      <alignment horizontal="right" vertical="center"/>
    </xf>
    <xf numFmtId="166" fontId="25" fillId="0" borderId="0" xfId="0" applyNumberFormat="1" applyFont="1" applyFill="1" applyBorder="1" applyAlignment="1">
      <alignment vertical="center"/>
    </xf>
    <xf numFmtId="166" fontId="25" fillId="0" borderId="0" xfId="0" applyNumberFormat="1" applyFont="1" applyFill="1" applyAlignment="1">
      <alignment vertical="center"/>
    </xf>
    <xf numFmtId="166" fontId="24" fillId="0" borderId="0" xfId="0" applyNumberFormat="1" applyFont="1" applyFill="1" applyAlignment="1">
      <alignment horizontal="left" vertical="center"/>
    </xf>
    <xf numFmtId="167" fontId="24" fillId="0" borderId="0" xfId="25" applyNumberFormat="1" applyFont="1" applyFill="1" applyBorder="1" applyAlignment="1">
      <alignment horizontal="center" vertical="center"/>
    </xf>
    <xf numFmtId="167" fontId="24" fillId="0" borderId="0" xfId="25" applyNumberFormat="1" applyFont="1" applyFill="1" applyBorder="1" applyAlignment="1">
      <alignment horizontal="right" vertical="center"/>
    </xf>
    <xf numFmtId="167" fontId="24" fillId="0" borderId="0" xfId="25" applyNumberFormat="1" applyFont="1" applyFill="1" applyAlignment="1">
      <alignment vertical="center"/>
    </xf>
    <xf numFmtId="167" fontId="24" fillId="0" borderId="0" xfId="25" applyNumberFormat="1" applyFont="1" applyFill="1" applyAlignment="1">
      <alignment horizontal="right" vertical="center"/>
    </xf>
    <xf numFmtId="166" fontId="24" fillId="0" borderId="10" xfId="0" applyNumberFormat="1" applyFont="1" applyFill="1" applyBorder="1" applyAlignment="1">
      <alignment horizontal="left" vertical="center"/>
    </xf>
    <xf numFmtId="167" fontId="24" fillId="0" borderId="10" xfId="25" applyNumberFormat="1" applyFont="1" applyFill="1" applyBorder="1" applyAlignment="1">
      <alignment horizontal="center" vertical="center"/>
    </xf>
    <xf numFmtId="167" fontId="24" fillId="0" borderId="10" xfId="25" applyNumberFormat="1" applyFont="1" applyFill="1" applyBorder="1" applyAlignment="1">
      <alignment horizontal="right" vertical="center"/>
    </xf>
    <xf numFmtId="167" fontId="24" fillId="0" borderId="10" xfId="25" applyNumberFormat="1" applyFont="1" applyFill="1" applyBorder="1" applyAlignment="1">
      <alignment vertical="center"/>
    </xf>
    <xf numFmtId="167" fontId="25" fillId="0" borderId="10" xfId="0" applyNumberFormat="1" applyFont="1" applyFill="1" applyBorder="1" applyAlignment="1">
      <alignment horizontal="right" vertical="center"/>
    </xf>
    <xf numFmtId="166" fontId="24" fillId="0" borderId="11" xfId="0" applyNumberFormat="1" applyFont="1" applyFill="1" applyBorder="1" applyAlignment="1">
      <alignment horizontal="left" vertical="center"/>
    </xf>
    <xf numFmtId="167" fontId="24" fillId="0" borderId="11" xfId="25" applyNumberFormat="1" applyFont="1" applyFill="1" applyBorder="1" applyAlignment="1">
      <alignment horizontal="center" vertical="center"/>
    </xf>
    <xf numFmtId="167" fontId="24" fillId="0" borderId="11" xfId="25" applyNumberFormat="1" applyFont="1" applyFill="1" applyBorder="1" applyAlignment="1">
      <alignment horizontal="right" vertical="center"/>
    </xf>
    <xf numFmtId="167" fontId="24" fillId="0" borderId="11" xfId="25" applyNumberFormat="1" applyFont="1" applyFill="1" applyBorder="1" applyAlignment="1">
      <alignment vertical="center"/>
    </xf>
    <xf numFmtId="167" fontId="25" fillId="0" borderId="11" xfId="0" applyNumberFormat="1" applyFont="1" applyFill="1" applyBorder="1" applyAlignment="1">
      <alignment horizontal="right" vertical="center"/>
    </xf>
    <xf numFmtId="166" fontId="24" fillId="0" borderId="0" xfId="0" applyNumberFormat="1" applyFont="1" applyFill="1" applyBorder="1" applyAlignment="1">
      <alignment horizontal="left" vertical="center"/>
    </xf>
    <xf numFmtId="167" fontId="24" fillId="0" borderId="0" xfId="25" applyNumberFormat="1" applyFont="1" applyFill="1" applyBorder="1" applyAlignment="1">
      <alignment vertical="center"/>
    </xf>
    <xf numFmtId="167" fontId="25" fillId="0" borderId="0" xfId="0" applyNumberFormat="1" applyFont="1" applyFill="1" applyBorder="1" applyAlignment="1">
      <alignment horizontal="right" vertical="center"/>
    </xf>
    <xf numFmtId="0" fontId="25" fillId="0" borderId="0" xfId="42" applyFont="1" applyFill="1" applyBorder="1" applyAlignment="1">
      <alignment horizontal="centerContinuous" vertical="center"/>
    </xf>
    <xf numFmtId="0" fontId="25" fillId="0" borderId="0" xfId="42" applyFont="1" applyFill="1" applyAlignment="1">
      <alignment horizontal="center" vertical="center"/>
    </xf>
    <xf numFmtId="0" fontId="24" fillId="0" borderId="0" xfId="42" applyFont="1" applyFill="1" applyBorder="1" applyAlignment="1">
      <alignment vertical="center"/>
    </xf>
    <xf numFmtId="0" fontId="25" fillId="0" borderId="0" xfId="42" applyFont="1" applyFill="1" applyBorder="1" applyAlignment="1">
      <alignment vertical="center"/>
    </xf>
    <xf numFmtId="167" fontId="24" fillId="0" borderId="0" xfId="42" applyNumberFormat="1" applyFont="1" applyFill="1" applyBorder="1" applyAlignment="1">
      <alignment horizontal="center" vertical="center"/>
    </xf>
    <xf numFmtId="167" fontId="25" fillId="0" borderId="0" xfId="42" applyNumberFormat="1" applyFont="1" applyFill="1" applyAlignment="1">
      <alignment vertical="center"/>
    </xf>
    <xf numFmtId="167" fontId="24" fillId="0" borderId="0" xfId="42" applyNumberFormat="1" applyFont="1" applyFill="1" applyAlignment="1">
      <alignment vertical="center"/>
    </xf>
    <xf numFmtId="167" fontId="24" fillId="0" borderId="0" xfId="32" applyNumberFormat="1" applyFont="1" applyFill="1" applyBorder="1" applyAlignment="1">
      <alignment horizontal="right" vertical="center"/>
    </xf>
    <xf numFmtId="167" fontId="24" fillId="0" borderId="0" xfId="42" applyNumberFormat="1" applyFont="1" applyFill="1" applyAlignment="1">
      <alignment horizontal="right" vertical="center"/>
    </xf>
    <xf numFmtId="167" fontId="24" fillId="0" borderId="0" xfId="32" applyNumberFormat="1" applyFont="1" applyFill="1" applyAlignment="1">
      <alignment horizontal="right" vertical="center"/>
    </xf>
    <xf numFmtId="167" fontId="24" fillId="0" borderId="0" xfId="32" applyNumberFormat="1" applyFont="1" applyFill="1" applyBorder="1" applyAlignment="1">
      <alignment horizontal="center" vertical="center"/>
    </xf>
    <xf numFmtId="0" fontId="25" fillId="0" borderId="0" xfId="42" applyFont="1" applyFill="1" applyBorder="1" applyAlignment="1">
      <alignment horizontal="center" vertical="center"/>
    </xf>
    <xf numFmtId="167" fontId="24" fillId="0" borderId="0" xfId="19" applyNumberFormat="1" applyFont="1" applyFill="1" applyBorder="1" applyAlignment="1">
      <alignment horizontal="right" vertical="center"/>
    </xf>
    <xf numFmtId="167" fontId="24" fillId="0" borderId="0" xfId="0" applyNumberFormat="1" applyFont="1" applyFill="1" applyAlignment="1">
      <alignment horizontal="right" vertical="center"/>
    </xf>
    <xf numFmtId="167" fontId="24" fillId="0" borderId="0" xfId="0" applyNumberFormat="1" applyFont="1" applyFill="1" applyBorder="1" applyAlignment="1">
      <alignment horizontal="right" vertical="center"/>
    </xf>
    <xf numFmtId="0" fontId="24" fillId="0" borderId="0" xfId="42" applyFont="1" applyFill="1" applyAlignment="1">
      <alignment vertical="center"/>
    </xf>
    <xf numFmtId="0" fontId="25" fillId="0" borderId="0" xfId="42" applyFont="1" applyFill="1" applyAlignment="1">
      <alignment horizontal="right" vertical="center"/>
    </xf>
    <xf numFmtId="167" fontId="25" fillId="0" borderId="0" xfId="42" applyNumberFormat="1" applyFont="1" applyFill="1" applyAlignment="1">
      <alignment horizontal="right" vertical="center"/>
    </xf>
    <xf numFmtId="167" fontId="25" fillId="0" borderId="10" xfId="19" applyNumberFormat="1" applyFont="1" applyFill="1" applyBorder="1" applyAlignment="1">
      <alignment horizontal="right" vertical="center"/>
    </xf>
    <xf numFmtId="166" fontId="25" fillId="0" borderId="10" xfId="0" applyNumberFormat="1" applyFont="1" applyFill="1" applyBorder="1" applyAlignment="1">
      <alignment horizontal="left" vertical="center"/>
    </xf>
    <xf numFmtId="167" fontId="25" fillId="0" borderId="10" xfId="25" applyNumberFormat="1" applyFont="1" applyFill="1" applyBorder="1" applyAlignment="1">
      <alignment horizontal="center" vertical="center"/>
    </xf>
    <xf numFmtId="167" fontId="25" fillId="0" borderId="10" xfId="25" applyNumberFormat="1" applyFont="1" applyFill="1" applyBorder="1" applyAlignment="1">
      <alignment horizontal="right" vertical="center"/>
    </xf>
    <xf numFmtId="167" fontId="25" fillId="0" borderId="10" xfId="25" applyNumberFormat="1" applyFont="1" applyFill="1" applyBorder="1" applyAlignment="1">
      <alignment vertical="center"/>
    </xf>
    <xf numFmtId="167" fontId="25" fillId="0" borderId="0" xfId="25" applyNumberFormat="1" applyFont="1" applyFill="1" applyBorder="1" applyAlignment="1">
      <alignment horizontal="right" vertical="center"/>
    </xf>
    <xf numFmtId="167" fontId="25" fillId="0" borderId="0" xfId="25" applyNumberFormat="1" applyFont="1" applyFill="1" applyBorder="1" applyAlignment="1">
      <alignment vertical="center"/>
    </xf>
    <xf numFmtId="167" fontId="24" fillId="0" borderId="10" xfId="0" applyNumberFormat="1" applyFont="1" applyFill="1" applyBorder="1" applyAlignment="1">
      <alignment horizontal="right" vertical="center"/>
    </xf>
    <xf numFmtId="0" fontId="25" fillId="0" borderId="0" xfId="30" applyFont="1" applyFill="1" applyAlignment="1">
      <alignment horizontal="center" vertical="center"/>
    </xf>
    <xf numFmtId="0" fontId="24" fillId="0" borderId="0" xfId="30" applyFont="1" applyFill="1" applyAlignment="1">
      <alignment horizontal="centerContinuous" vertical="center"/>
    </xf>
    <xf numFmtId="0" fontId="24" fillId="0" borderId="10" xfId="30" applyFont="1" applyFill="1" applyBorder="1" applyAlignment="1">
      <alignment horizontal="left" vertical="center"/>
    </xf>
    <xf numFmtId="0" fontId="24" fillId="0" borderId="10" xfId="30" applyFont="1" applyFill="1" applyBorder="1" applyAlignment="1">
      <alignment horizontal="centerContinuous" vertical="center"/>
    </xf>
    <xf numFmtId="0" fontId="24" fillId="0" borderId="0" xfId="30" applyFont="1" applyFill="1" applyBorder="1" applyAlignment="1">
      <alignment horizontal="left" vertical="center"/>
    </xf>
    <xf numFmtId="0" fontId="24" fillId="0" borderId="0" xfId="30" applyFont="1" applyFill="1" applyBorder="1" applyAlignment="1">
      <alignment horizontal="center" vertical="center"/>
    </xf>
    <xf numFmtId="0" fontId="24" fillId="0" borderId="0" xfId="30" applyFont="1" applyFill="1" applyBorder="1" applyAlignment="1">
      <alignment horizontal="centerContinuous" vertical="center"/>
    </xf>
    <xf numFmtId="167" fontId="24" fillId="0" borderId="0" xfId="24" quotePrefix="1" applyNumberFormat="1" applyFont="1" applyFill="1" applyBorder="1" applyAlignment="1">
      <alignment horizontal="left" vertical="center"/>
    </xf>
    <xf numFmtId="167" fontId="24" fillId="0" borderId="10" xfId="24" quotePrefix="1" applyNumberFormat="1" applyFont="1" applyFill="1" applyBorder="1" applyAlignment="1">
      <alignment horizontal="left" vertical="center"/>
    </xf>
    <xf numFmtId="167" fontId="25" fillId="0" borderId="0" xfId="20" applyNumberFormat="1" applyFont="1" applyFill="1" applyBorder="1" applyAlignment="1">
      <alignment horizontal="right" vertical="center" wrapText="1"/>
    </xf>
    <xf numFmtId="167" fontId="25" fillId="0" borderId="0" xfId="21" applyNumberFormat="1" applyFont="1" applyFill="1" applyAlignment="1">
      <alignment horizontal="right" vertical="center"/>
    </xf>
    <xf numFmtId="167" fontId="25" fillId="0" borderId="0" xfId="26" applyNumberFormat="1" applyFont="1" applyFill="1" applyAlignment="1">
      <alignment horizontal="right" vertical="center"/>
    </xf>
    <xf numFmtId="167" fontId="25" fillId="0" borderId="12" xfId="20" applyNumberFormat="1" applyFont="1" applyFill="1" applyBorder="1" applyAlignment="1">
      <alignment horizontal="right" vertical="center"/>
    </xf>
    <xf numFmtId="0" fontId="25" fillId="0" borderId="10" xfId="30" applyFont="1" applyFill="1" applyBorder="1" applyAlignment="1">
      <alignment horizontal="left" vertical="center"/>
    </xf>
    <xf numFmtId="0" fontId="28" fillId="0" borderId="0" xfId="30" applyFont="1" applyFill="1" applyBorder="1" applyAlignment="1">
      <alignment horizontal="left" vertical="center"/>
    </xf>
    <xf numFmtId="0" fontId="28" fillId="0" borderId="0" xfId="30" applyFont="1" applyFill="1" applyBorder="1" applyAlignment="1">
      <alignment horizontal="center" vertical="center"/>
    </xf>
    <xf numFmtId="0" fontId="28" fillId="0" borderId="0" xfId="30" applyFont="1" applyFill="1" applyBorder="1" applyAlignment="1">
      <alignment horizontal="centerContinuous" vertical="center"/>
    </xf>
    <xf numFmtId="167" fontId="28" fillId="0" borderId="0" xfId="20" applyNumberFormat="1" applyFont="1" applyFill="1" applyBorder="1" applyAlignment="1">
      <alignment horizontal="right" vertical="center"/>
    </xf>
    <xf numFmtId="0" fontId="28" fillId="0" borderId="0" xfId="30" applyFont="1" applyFill="1" applyBorder="1" applyAlignment="1">
      <alignment vertical="center"/>
    </xf>
    <xf numFmtId="0" fontId="29" fillId="0" borderId="0" xfId="30" applyFont="1" applyFill="1" applyBorder="1" applyAlignment="1">
      <alignment horizontal="center" vertical="center"/>
    </xf>
    <xf numFmtId="167" fontId="28" fillId="0" borderId="0" xfId="19" applyNumberFormat="1" applyFont="1" applyFill="1" applyBorder="1" applyAlignment="1">
      <alignment horizontal="center" vertical="center"/>
    </xf>
    <xf numFmtId="166" fontId="28" fillId="0" borderId="0" xfId="20" quotePrefix="1" applyNumberFormat="1" applyFont="1" applyFill="1" applyBorder="1" applyAlignment="1">
      <alignment horizontal="right" vertical="center"/>
    </xf>
    <xf numFmtId="0" fontId="28" fillId="0" borderId="0" xfId="30" applyFont="1" applyFill="1" applyAlignment="1">
      <alignment vertical="center"/>
    </xf>
    <xf numFmtId="0" fontId="28" fillId="0" borderId="10" xfId="30" applyFont="1" applyFill="1" applyBorder="1" applyAlignment="1">
      <alignment horizontal="center" vertical="center"/>
    </xf>
    <xf numFmtId="0" fontId="30" fillId="0" borderId="0" xfId="30" applyFont="1" applyFill="1" applyAlignment="1">
      <alignment horizontal="center" vertical="center"/>
    </xf>
    <xf numFmtId="0" fontId="29" fillId="0" borderId="0" xfId="30" applyFont="1" applyFill="1" applyAlignment="1">
      <alignment horizontal="center" vertical="center"/>
    </xf>
    <xf numFmtId="167" fontId="29" fillId="0" borderId="0" xfId="20" applyNumberFormat="1" applyFont="1" applyFill="1" applyAlignment="1">
      <alignment horizontal="right" vertical="center"/>
    </xf>
    <xf numFmtId="167" fontId="29" fillId="0" borderId="0" xfId="0" applyNumberFormat="1" applyFont="1" applyFill="1" applyAlignment="1">
      <alignment horizontal="right" vertical="center"/>
    </xf>
    <xf numFmtId="0" fontId="29" fillId="0" borderId="0" xfId="42" applyFont="1" applyFill="1" applyAlignment="1">
      <alignment vertical="center"/>
    </xf>
    <xf numFmtId="0" fontId="29" fillId="0" borderId="0" xfId="30" quotePrefix="1" applyFont="1" applyFill="1" applyAlignment="1">
      <alignment vertical="center"/>
    </xf>
    <xf numFmtId="0" fontId="29" fillId="0" borderId="0" xfId="30" applyFont="1" applyFill="1" applyAlignment="1">
      <alignment horizontal="left" vertical="center"/>
    </xf>
    <xf numFmtId="167" fontId="29" fillId="0" borderId="0" xfId="20" applyNumberFormat="1" applyFont="1" applyFill="1" applyBorder="1" applyAlignment="1">
      <alignment horizontal="right" vertical="center"/>
    </xf>
    <xf numFmtId="0" fontId="29" fillId="0" borderId="0" xfId="0" applyFont="1" applyFill="1" applyAlignment="1">
      <alignment vertical="center"/>
    </xf>
    <xf numFmtId="0" fontId="29" fillId="0" borderId="0" xfId="30" applyFont="1" applyFill="1" applyAlignment="1">
      <alignment vertical="center"/>
    </xf>
    <xf numFmtId="167" fontId="29" fillId="0" borderId="0" xfId="0" applyNumberFormat="1" applyFont="1" applyFill="1" applyAlignment="1">
      <alignment vertical="center"/>
    </xf>
    <xf numFmtId="0" fontId="29" fillId="0" borderId="0" xfId="0" applyNumberFormat="1" applyFont="1" applyFill="1" applyAlignment="1">
      <alignment horizontal="center" vertical="center"/>
    </xf>
    <xf numFmtId="167" fontId="29" fillId="0" borderId="10" xfId="20" applyNumberFormat="1" applyFont="1" applyFill="1" applyBorder="1" applyAlignment="1">
      <alignment horizontal="right" vertical="center"/>
    </xf>
    <xf numFmtId="166" fontId="29" fillId="0" borderId="0" xfId="30" applyNumberFormat="1" applyFont="1" applyFill="1" applyBorder="1" applyAlignment="1">
      <alignment horizontal="center" vertical="center"/>
    </xf>
    <xf numFmtId="166" fontId="29" fillId="0" borderId="0" xfId="30" applyNumberFormat="1" applyFont="1" applyFill="1" applyAlignment="1">
      <alignment horizontal="center" vertical="center"/>
    </xf>
    <xf numFmtId="169" fontId="29" fillId="0" borderId="0" xfId="24" applyNumberFormat="1" applyFont="1" applyFill="1" applyBorder="1" applyAlignment="1">
      <alignment horizontal="right" vertical="center"/>
    </xf>
    <xf numFmtId="0" fontId="29" fillId="0" borderId="0" xfId="30" applyFont="1" applyFill="1" applyBorder="1" applyAlignment="1">
      <alignment horizontal="left" vertical="center"/>
    </xf>
    <xf numFmtId="0" fontId="29" fillId="0" borderId="0" xfId="30" applyFont="1" applyFill="1" applyBorder="1" applyAlignment="1">
      <alignment horizontal="centerContinuous" vertical="center"/>
    </xf>
    <xf numFmtId="169" fontId="29" fillId="0" borderId="0" xfId="20" applyNumberFormat="1" applyFont="1" applyFill="1" applyAlignment="1">
      <alignment horizontal="right" vertical="center"/>
    </xf>
    <xf numFmtId="167" fontId="29" fillId="0" borderId="0" xfId="0" applyNumberFormat="1" applyFont="1" applyFill="1" applyBorder="1" applyAlignment="1">
      <alignment horizontal="right" vertical="center"/>
    </xf>
    <xf numFmtId="169" fontId="29" fillId="0" borderId="0" xfId="19" applyNumberFormat="1" applyFont="1" applyFill="1" applyAlignment="1">
      <alignment horizontal="right" vertical="center"/>
    </xf>
    <xf numFmtId="169" fontId="29" fillId="0" borderId="0" xfId="19" applyNumberFormat="1" applyFont="1" applyFill="1" applyBorder="1" applyAlignment="1">
      <alignment horizontal="right" vertical="center"/>
    </xf>
    <xf numFmtId="167" fontId="29" fillId="0" borderId="0" xfId="24" applyNumberFormat="1" applyFont="1" applyFill="1" applyAlignment="1">
      <alignment horizontal="right" vertical="center"/>
    </xf>
    <xf numFmtId="167" fontId="29" fillId="0" borderId="0" xfId="21" applyNumberFormat="1" applyFont="1" applyFill="1" applyAlignment="1">
      <alignment horizontal="right" vertical="center"/>
    </xf>
    <xf numFmtId="167" fontId="29" fillId="0" borderId="0" xfId="20" applyNumberFormat="1" applyFont="1" applyFill="1" applyBorder="1" applyAlignment="1">
      <alignment horizontal="right" vertical="center" wrapText="1"/>
    </xf>
    <xf numFmtId="169" fontId="29" fillId="0" borderId="0" xfId="20" applyNumberFormat="1" applyFont="1" applyFill="1" applyBorder="1" applyAlignment="1">
      <alignment horizontal="right" vertical="center" wrapText="1"/>
    </xf>
    <xf numFmtId="167" fontId="29" fillId="0" borderId="0" xfId="26" applyNumberFormat="1" applyFont="1" applyFill="1" applyAlignment="1">
      <alignment horizontal="right" vertical="center"/>
    </xf>
    <xf numFmtId="0" fontId="25" fillId="0" borderId="0" xfId="30" quotePrefix="1" applyNumberFormat="1" applyFont="1" applyFill="1" applyBorder="1" applyAlignment="1">
      <alignment horizontal="justify" vertical="center"/>
    </xf>
    <xf numFmtId="0" fontId="25" fillId="0" borderId="0" xfId="30" quotePrefix="1" applyNumberFormat="1" applyFont="1" applyFill="1" applyBorder="1" applyAlignment="1">
      <alignment horizontal="center" vertical="center"/>
    </xf>
    <xf numFmtId="40" fontId="24" fillId="0" borderId="0" xfId="43" applyNumberFormat="1" applyFont="1" applyFill="1" applyAlignment="1" applyProtection="1">
      <alignment vertical="center"/>
    </xf>
    <xf numFmtId="0" fontId="25" fillId="0" borderId="0" xfId="0" applyFont="1" applyFill="1" applyAlignment="1">
      <alignment vertical="center"/>
    </xf>
    <xf numFmtId="167" fontId="25" fillId="0" borderId="0" xfId="0" applyNumberFormat="1" applyFont="1" applyFill="1" applyAlignment="1">
      <alignment vertical="center"/>
    </xf>
    <xf numFmtId="167" fontId="25" fillId="0" borderId="0" xfId="0" applyNumberFormat="1" applyFont="1" applyFill="1" applyBorder="1" applyAlignment="1">
      <alignment vertical="center"/>
    </xf>
    <xf numFmtId="167" fontId="25" fillId="0" borderId="0" xfId="19" applyNumberFormat="1" applyFont="1" applyFill="1" applyAlignment="1">
      <alignment vertical="center"/>
    </xf>
    <xf numFmtId="40" fontId="25" fillId="0" borderId="0" xfId="43" applyNumberFormat="1" applyFont="1" applyFill="1" applyAlignment="1" applyProtection="1">
      <alignment horizontal="left" vertical="center"/>
    </xf>
    <xf numFmtId="167" fontId="25" fillId="0" borderId="0" xfId="23" applyNumberFormat="1" applyFont="1" applyFill="1" applyAlignment="1">
      <alignment horizontal="right" vertical="center"/>
    </xf>
    <xf numFmtId="0" fontId="25" fillId="0" borderId="0" xfId="0" applyFont="1" applyFill="1" applyAlignment="1">
      <alignment horizontal="center" vertical="center"/>
    </xf>
    <xf numFmtId="0" fontId="25" fillId="0" borderId="0" xfId="0" applyFont="1" applyFill="1" applyAlignment="1">
      <alignment horizontal="right" vertical="center"/>
    </xf>
    <xf numFmtId="40" fontId="25" fillId="0" borderId="0" xfId="43" applyNumberFormat="1" applyFont="1" applyFill="1" applyAlignment="1" applyProtection="1">
      <alignment vertical="center"/>
    </xf>
    <xf numFmtId="167" fontId="25" fillId="0" borderId="0" xfId="19" applyNumberFormat="1" applyFont="1" applyFill="1" applyAlignment="1">
      <alignment horizontal="right" vertical="center"/>
    </xf>
    <xf numFmtId="0" fontId="25" fillId="0" borderId="10" xfId="42" applyFont="1" applyFill="1" applyBorder="1" applyAlignment="1">
      <alignment vertical="center"/>
    </xf>
    <xf numFmtId="0" fontId="25" fillId="0" borderId="10" xfId="0" applyFont="1" applyFill="1" applyBorder="1" applyAlignment="1">
      <alignment horizontal="right" vertical="center"/>
    </xf>
    <xf numFmtId="0" fontId="24" fillId="0" borderId="0" xfId="0" applyFont="1" applyFill="1" applyAlignment="1">
      <alignment vertical="center"/>
    </xf>
    <xf numFmtId="0" fontId="25" fillId="0" borderId="0" xfId="0" applyNumberFormat="1" applyFont="1" applyFill="1" applyAlignment="1">
      <alignment vertical="center"/>
    </xf>
    <xf numFmtId="167" fontId="25" fillId="0" borderId="0" xfId="23" applyNumberFormat="1" applyFont="1" applyFill="1" applyBorder="1" applyAlignment="1">
      <alignment horizontal="right" vertical="center" wrapText="1"/>
    </xf>
    <xf numFmtId="167" fontId="25" fillId="0" borderId="0" xfId="19" applyNumberFormat="1" applyFont="1" applyFill="1" applyBorder="1" applyAlignment="1">
      <alignment horizontal="right" vertical="center" wrapText="1"/>
    </xf>
    <xf numFmtId="167" fontId="29" fillId="0" borderId="10" xfId="0" applyNumberFormat="1" applyFont="1" applyFill="1" applyBorder="1" applyAlignment="1">
      <alignment horizontal="right" vertical="center"/>
    </xf>
    <xf numFmtId="167" fontId="25" fillId="0" borderId="0" xfId="23" applyNumberFormat="1" applyFont="1" applyFill="1" applyAlignment="1">
      <alignment horizontal="right" vertical="center" wrapText="1"/>
    </xf>
    <xf numFmtId="0" fontId="24" fillId="0" borderId="0" xfId="26" applyNumberFormat="1" applyFont="1" applyFill="1" applyAlignment="1">
      <alignment horizontal="left" vertical="center"/>
    </xf>
    <xf numFmtId="0" fontId="24" fillId="0" borderId="0" xfId="26" applyNumberFormat="1" applyFont="1" applyFill="1" applyAlignment="1">
      <alignment horizontal="center" vertical="center"/>
    </xf>
    <xf numFmtId="0" fontId="24" fillId="0" borderId="0" xfId="26" applyNumberFormat="1" applyFont="1" applyFill="1" applyAlignment="1">
      <alignment horizontal="centerContinuous" vertical="center"/>
    </xf>
    <xf numFmtId="0" fontId="24" fillId="0" borderId="0" xfId="26" applyNumberFormat="1" applyFont="1" applyFill="1" applyAlignment="1">
      <alignment vertical="center"/>
    </xf>
    <xf numFmtId="0" fontId="24" fillId="0" borderId="10" xfId="26" applyNumberFormat="1" applyFont="1" applyFill="1" applyBorder="1" applyAlignment="1">
      <alignment horizontal="left" vertical="center"/>
    </xf>
    <xf numFmtId="0" fontId="24" fillId="0" borderId="10" xfId="26" applyNumberFormat="1" applyFont="1" applyFill="1" applyBorder="1" applyAlignment="1">
      <alignment horizontal="center" vertical="center"/>
    </xf>
    <xf numFmtId="0" fontId="24" fillId="0" borderId="10" xfId="26" applyNumberFormat="1" applyFont="1" applyFill="1" applyBorder="1" applyAlignment="1">
      <alignment horizontal="centerContinuous" vertical="center"/>
    </xf>
    <xf numFmtId="0" fontId="24" fillId="0" borderId="0" xfId="26" applyNumberFormat="1" applyFont="1" applyFill="1" applyBorder="1" applyAlignment="1">
      <alignment horizontal="left" vertical="center"/>
    </xf>
    <xf numFmtId="0" fontId="24" fillId="0" borderId="0" xfId="26" applyNumberFormat="1" applyFont="1" applyFill="1" applyBorder="1" applyAlignment="1">
      <alignment horizontal="center" vertical="center"/>
    </xf>
    <xf numFmtId="0" fontId="24" fillId="0" borderId="0" xfId="26" applyNumberFormat="1" applyFont="1" applyFill="1" applyBorder="1" applyAlignment="1">
      <alignment horizontal="centerContinuous" vertical="center"/>
    </xf>
    <xf numFmtId="0" fontId="26" fillId="0" borderId="0" xfId="26" applyNumberFormat="1" applyFont="1" applyFill="1" applyAlignment="1">
      <alignment horizontal="center" vertical="center"/>
    </xf>
    <xf numFmtId="167" fontId="24" fillId="0" borderId="10" xfId="26" applyNumberFormat="1" applyFont="1" applyFill="1" applyBorder="1" applyAlignment="1">
      <alignment horizontal="right" vertical="center"/>
    </xf>
    <xf numFmtId="167" fontId="25" fillId="0" borderId="0" xfId="19" applyNumberFormat="1" applyFont="1" applyFill="1" applyAlignment="1">
      <alignment horizontal="right" vertical="center" wrapText="1"/>
    </xf>
    <xf numFmtId="0" fontId="25" fillId="0" borderId="0" xfId="26" applyNumberFormat="1" applyFont="1" applyFill="1" applyBorder="1" applyAlignment="1">
      <alignment vertical="center"/>
    </xf>
    <xf numFmtId="0" fontId="25" fillId="0" borderId="0" xfId="43" applyNumberFormat="1" applyFont="1" applyFill="1" applyAlignment="1" applyProtection="1">
      <alignment horizontal="left" vertical="center"/>
    </xf>
    <xf numFmtId="167" fontId="25" fillId="0" borderId="0" xfId="26" applyNumberFormat="1" applyFont="1" applyFill="1" applyAlignment="1">
      <alignment vertical="center"/>
    </xf>
    <xf numFmtId="0" fontId="25" fillId="0" borderId="10" xfId="26" quotePrefix="1" applyNumberFormat="1" applyFont="1" applyFill="1" applyBorder="1" applyAlignment="1">
      <alignment vertical="center"/>
    </xf>
    <xf numFmtId="167" fontId="25" fillId="0" borderId="10" xfId="26" quotePrefix="1" applyNumberFormat="1" applyFont="1" applyFill="1" applyBorder="1" applyAlignment="1">
      <alignment vertical="center"/>
    </xf>
    <xf numFmtId="0" fontId="25" fillId="0" borderId="0" xfId="26" quotePrefix="1" applyNumberFormat="1" applyFont="1" applyFill="1" applyBorder="1" applyAlignment="1">
      <alignment horizontal="justify" vertical="center"/>
    </xf>
    <xf numFmtId="0" fontId="25" fillId="0" borderId="0" xfId="26" quotePrefix="1" applyNumberFormat="1" applyFont="1" applyFill="1" applyBorder="1" applyAlignment="1">
      <alignment horizontal="center" vertical="center"/>
    </xf>
    <xf numFmtId="167" fontId="25" fillId="0" borderId="0" xfId="23" applyNumberFormat="1" applyFont="1" applyFill="1" applyAlignment="1">
      <alignment vertical="center"/>
    </xf>
    <xf numFmtId="167" fontId="25" fillId="0" borderId="10" xfId="23" applyNumberFormat="1" applyFont="1" applyFill="1" applyBorder="1" applyAlignment="1">
      <alignment horizontal="right" vertical="center" wrapText="1"/>
    </xf>
    <xf numFmtId="0" fontId="25" fillId="0" borderId="10" xfId="26" applyNumberFormat="1" applyFont="1" applyFill="1" applyBorder="1" applyAlignment="1">
      <alignment vertical="center"/>
    </xf>
    <xf numFmtId="167" fontId="25" fillId="0" borderId="10" xfId="26" applyNumberFormat="1" applyFont="1" applyFill="1" applyBorder="1" applyAlignment="1">
      <alignment vertical="center"/>
    </xf>
    <xf numFmtId="0" fontId="25" fillId="0" borderId="0" xfId="26" applyNumberFormat="1" applyFont="1" applyFill="1" applyBorder="1" applyAlignment="1">
      <alignment horizontal="left" vertical="center"/>
    </xf>
    <xf numFmtId="0" fontId="25" fillId="0" borderId="0" xfId="26" applyNumberFormat="1" applyFont="1" applyFill="1" applyBorder="1" applyAlignment="1">
      <alignment horizontal="center" vertical="center"/>
    </xf>
    <xf numFmtId="0" fontId="27" fillId="0" borderId="0" xfId="26" applyNumberFormat="1" applyFont="1" applyFill="1" applyAlignment="1">
      <alignment horizontal="center" vertical="center"/>
    </xf>
    <xf numFmtId="167" fontId="28" fillId="0" borderId="0" xfId="20" quotePrefix="1" applyNumberFormat="1" applyFont="1" applyFill="1" applyBorder="1" applyAlignment="1">
      <alignment horizontal="right" vertical="center"/>
    </xf>
    <xf numFmtId="0" fontId="28" fillId="0" borderId="10" xfId="26" applyFont="1" applyFill="1" applyBorder="1" applyAlignment="1">
      <alignment horizontal="right" vertical="center"/>
    </xf>
    <xf numFmtId="0" fontId="28" fillId="0" borderId="0" xfId="26" applyFont="1" applyFill="1" applyAlignment="1">
      <alignment vertical="center"/>
    </xf>
    <xf numFmtId="167" fontId="29" fillId="0" borderId="0" xfId="19" applyNumberFormat="1" applyFont="1" applyFill="1" applyAlignment="1">
      <alignment horizontal="right" vertical="center"/>
    </xf>
    <xf numFmtId="167" fontId="29" fillId="0" borderId="0" xfId="19" applyNumberFormat="1" applyFont="1" applyFill="1" applyBorder="1" applyAlignment="1">
      <alignment horizontal="right" vertical="center"/>
    </xf>
    <xf numFmtId="169" fontId="29" fillId="0" borderId="0" xfId="19" applyNumberFormat="1" applyFont="1" applyFill="1" applyBorder="1" applyAlignment="1">
      <alignment vertical="center"/>
    </xf>
    <xf numFmtId="0" fontId="29" fillId="0" borderId="0" xfId="0" quotePrefix="1" applyFont="1" applyFill="1" applyAlignment="1">
      <alignment vertical="center"/>
    </xf>
    <xf numFmtId="0" fontId="28" fillId="0" borderId="0" xfId="42" applyFont="1" applyFill="1" applyAlignment="1">
      <alignment vertical="center"/>
    </xf>
    <xf numFmtId="167" fontId="29" fillId="0" borderId="0" xfId="0" applyNumberFormat="1" applyFont="1" applyFill="1" applyBorder="1" applyAlignment="1">
      <alignment vertical="center"/>
    </xf>
    <xf numFmtId="169" fontId="29" fillId="0" borderId="0" xfId="0" applyNumberFormat="1" applyFont="1" applyFill="1" applyBorder="1" applyAlignment="1">
      <alignment horizontal="right" vertical="center"/>
    </xf>
    <xf numFmtId="0" fontId="28" fillId="0" borderId="0" xfId="0" applyFont="1" applyFill="1" applyAlignment="1">
      <alignment vertical="center"/>
    </xf>
    <xf numFmtId="0" fontId="24" fillId="0" borderId="0" xfId="42" applyFont="1" applyFill="1" applyBorder="1" applyAlignment="1">
      <alignment horizontal="centerContinuous" vertical="center"/>
    </xf>
    <xf numFmtId="167" fontId="24" fillId="0" borderId="0" xfId="32" quotePrefix="1" applyNumberFormat="1" applyFont="1" applyFill="1" applyBorder="1" applyAlignment="1">
      <alignment horizontal="right" vertical="center"/>
    </xf>
    <xf numFmtId="0" fontId="25" fillId="0" borderId="0" xfId="42" applyFont="1" applyFill="1" applyBorder="1" applyAlignment="1">
      <alignment horizontal="right" vertical="center"/>
    </xf>
    <xf numFmtId="0" fontId="24" fillId="0" borderId="0" xfId="42" applyFont="1" applyFill="1" applyBorder="1" applyAlignment="1">
      <alignment horizontal="center" vertical="center"/>
    </xf>
    <xf numFmtId="167" fontId="24" fillId="0" borderId="10" xfId="32" applyNumberFormat="1" applyFont="1" applyFill="1" applyBorder="1" applyAlignment="1">
      <alignment horizontal="right" vertical="center"/>
    </xf>
    <xf numFmtId="167" fontId="25" fillId="0" borderId="0" xfId="0" applyNumberFormat="1" applyFont="1" applyFill="1" applyAlignment="1">
      <alignment horizontal="center" vertical="center"/>
    </xf>
    <xf numFmtId="164" fontId="25" fillId="0" borderId="0" xfId="19" applyFont="1" applyFill="1" applyBorder="1" applyAlignment="1">
      <alignment horizontal="right" vertical="center"/>
    </xf>
    <xf numFmtId="167" fontId="25" fillId="0" borderId="10" xfId="0" applyNumberFormat="1" applyFont="1" applyFill="1" applyBorder="1" applyAlignment="1">
      <alignment vertical="center"/>
    </xf>
    <xf numFmtId="167" fontId="24" fillId="0" borderId="0" xfId="0" applyNumberFormat="1" applyFont="1" applyFill="1" applyBorder="1" applyAlignment="1">
      <alignment vertical="center"/>
    </xf>
    <xf numFmtId="171" fontId="25" fillId="0" borderId="0" xfId="19" applyNumberFormat="1" applyFont="1" applyFill="1" applyBorder="1" applyAlignment="1">
      <alignment horizontal="right" vertical="center"/>
    </xf>
    <xf numFmtId="171" fontId="24" fillId="0" borderId="0" xfId="0" applyNumberFormat="1" applyFont="1" applyFill="1" applyAlignment="1">
      <alignment horizontal="right" vertical="center"/>
    </xf>
    <xf numFmtId="169" fontId="29" fillId="0" borderId="10" xfId="20" applyNumberFormat="1" applyFont="1" applyFill="1" applyBorder="1" applyAlignment="1">
      <alignment horizontal="right" vertical="center"/>
    </xf>
    <xf numFmtId="169" fontId="29" fillId="0" borderId="0" xfId="20" applyNumberFormat="1" applyFont="1" applyFill="1" applyBorder="1" applyAlignment="1">
      <alignment horizontal="right" vertical="center"/>
    </xf>
    <xf numFmtId="167" fontId="25" fillId="0" borderId="0" xfId="23" applyNumberFormat="1" applyFont="1" applyAlignment="1">
      <alignment horizontal="right" vertical="center" wrapText="1"/>
    </xf>
    <xf numFmtId="171" fontId="25" fillId="0" borderId="10" xfId="19" applyNumberFormat="1" applyFont="1" applyFill="1" applyBorder="1" applyAlignment="1">
      <alignment horizontal="right" vertical="center"/>
    </xf>
    <xf numFmtId="167" fontId="25" fillId="0" borderId="12" xfId="19" applyNumberFormat="1" applyFont="1" applyFill="1" applyBorder="1" applyAlignment="1">
      <alignment horizontal="right" vertical="center"/>
    </xf>
    <xf numFmtId="171" fontId="25" fillId="0" borderId="12" xfId="19" applyNumberFormat="1" applyFont="1" applyFill="1" applyBorder="1" applyAlignment="1">
      <alignment horizontal="right" vertical="center"/>
    </xf>
    <xf numFmtId="167" fontId="25" fillId="0" borderId="12" xfId="0" applyNumberFormat="1" applyFont="1" applyFill="1" applyBorder="1" applyAlignment="1">
      <alignment horizontal="right" vertical="center"/>
    </xf>
    <xf numFmtId="167" fontId="25" fillId="0" borderId="12" xfId="0" applyNumberFormat="1" applyFont="1" applyFill="1" applyBorder="1" applyAlignment="1">
      <alignment vertical="center"/>
    </xf>
    <xf numFmtId="169" fontId="29" fillId="0" borderId="0" xfId="19" applyNumberFormat="1" applyFont="1" applyFill="1" applyAlignment="1">
      <alignment vertical="center"/>
    </xf>
    <xf numFmtId="169" fontId="29" fillId="0" borderId="10" xfId="24" applyNumberFormat="1" applyFont="1" applyFill="1" applyBorder="1" applyAlignment="1">
      <alignment horizontal="right" vertical="center"/>
    </xf>
    <xf numFmtId="169" fontId="29" fillId="0" borderId="10" xfId="0" applyNumberFormat="1" applyFont="1" applyFill="1" applyBorder="1" applyAlignment="1">
      <alignment horizontal="right" vertical="center"/>
    </xf>
    <xf numFmtId="169" fontId="29" fillId="0" borderId="10" xfId="19" applyNumberFormat="1" applyFont="1" applyFill="1" applyBorder="1" applyAlignment="1">
      <alignment horizontal="right" vertical="center"/>
    </xf>
    <xf numFmtId="169" fontId="29" fillId="0" borderId="12" xfId="19" applyNumberFormat="1" applyFont="1" applyFill="1" applyBorder="1" applyAlignment="1">
      <alignment horizontal="right" vertical="center"/>
    </xf>
    <xf numFmtId="0" fontId="28" fillId="0" borderId="0" xfId="26" applyFont="1" applyFill="1" applyBorder="1" applyAlignment="1">
      <alignment horizontal="right" vertical="center"/>
    </xf>
    <xf numFmtId="0" fontId="25" fillId="0" borderId="0" xfId="42" applyFont="1" applyFill="1" applyAlignment="1">
      <alignment vertical="center"/>
    </xf>
    <xf numFmtId="0" fontId="25" fillId="0" borderId="0" xfId="42" applyFont="1" applyFill="1" applyAlignment="1">
      <alignment vertical="center"/>
    </xf>
    <xf numFmtId="171" fontId="25" fillId="0" borderId="0" xfId="19" applyNumberFormat="1" applyFont="1" applyFill="1" applyAlignment="1">
      <alignment horizontal="right" vertical="center" wrapText="1"/>
    </xf>
    <xf numFmtId="171" fontId="25" fillId="0" borderId="10" xfId="19" applyNumberFormat="1" applyFont="1" applyFill="1" applyBorder="1" applyAlignment="1">
      <alignment horizontal="right" vertical="center" wrapText="1"/>
    </xf>
    <xf numFmtId="171" fontId="25" fillId="0" borderId="0" xfId="19" applyNumberFormat="1" applyFont="1" applyFill="1" applyBorder="1" applyAlignment="1">
      <alignment horizontal="right" vertical="center" wrapText="1"/>
    </xf>
    <xf numFmtId="171" fontId="25" fillId="0" borderId="0" xfId="19" applyNumberFormat="1" applyFont="1" applyFill="1" applyAlignment="1">
      <alignment vertical="center"/>
    </xf>
    <xf numFmtId="172" fontId="25" fillId="0" borderId="0" xfId="0" applyNumberFormat="1" applyFont="1" applyFill="1" applyBorder="1" applyAlignment="1">
      <alignment horizontal="right" vertical="center"/>
    </xf>
    <xf numFmtId="40" fontId="24" fillId="0" borderId="0" xfId="43" applyNumberFormat="1" applyFont="1" applyAlignment="1">
      <alignment vertical="center"/>
    </xf>
    <xf numFmtId="0" fontId="25" fillId="0" borderId="0" xfId="42" applyFont="1" applyAlignment="1">
      <alignment vertical="center"/>
    </xf>
    <xf numFmtId="0" fontId="24" fillId="0" borderId="0" xfId="42" applyFont="1" applyAlignment="1">
      <alignment vertical="center"/>
    </xf>
    <xf numFmtId="0" fontId="24" fillId="0" borderId="0" xfId="0" applyFont="1" applyAlignment="1">
      <alignment vertical="center"/>
    </xf>
    <xf numFmtId="0" fontId="37" fillId="0" borderId="0" xfId="0" applyFont="1" applyAlignment="1">
      <alignment vertical="center"/>
    </xf>
    <xf numFmtId="0" fontId="25" fillId="0" borderId="0" xfId="42" applyFont="1" applyFill="1" applyAlignment="1">
      <alignment vertical="center"/>
    </xf>
    <xf numFmtId="0" fontId="25" fillId="0" borderId="0" xfId="30" applyFont="1" applyFill="1" applyAlignment="1">
      <alignment vertical="center" wrapText="1"/>
    </xf>
    <xf numFmtId="167" fontId="24" fillId="0" borderId="0" xfId="20" applyNumberFormat="1" applyFont="1" applyFill="1" applyBorder="1" applyAlignment="1">
      <alignment horizontal="center" vertical="center"/>
    </xf>
    <xf numFmtId="167" fontId="24" fillId="0" borderId="10" xfId="19" applyNumberFormat="1" applyFont="1" applyFill="1" applyBorder="1" applyAlignment="1">
      <alignment horizontal="center" vertical="center"/>
    </xf>
    <xf numFmtId="0" fontId="25" fillId="0" borderId="0" xfId="42" applyFont="1" applyFill="1" applyAlignment="1">
      <alignment vertical="center"/>
    </xf>
    <xf numFmtId="0" fontId="25" fillId="0" borderId="0" xfId="0" applyFont="1" applyFill="1" applyAlignment="1">
      <alignment vertical="center" wrapText="1"/>
    </xf>
    <xf numFmtId="167" fontId="24" fillId="0" borderId="10" xfId="32" applyNumberFormat="1" applyFont="1" applyFill="1" applyBorder="1" applyAlignment="1">
      <alignment horizontal="center" vertical="center"/>
    </xf>
    <xf numFmtId="167" fontId="24" fillId="0" borderId="13" xfId="42" applyNumberFormat="1" applyFont="1" applyFill="1" applyBorder="1" applyAlignment="1">
      <alignment horizontal="center" vertical="center"/>
    </xf>
    <xf numFmtId="167" fontId="24" fillId="0" borderId="10" xfId="42" applyNumberFormat="1" applyFont="1" applyFill="1" applyBorder="1" applyAlignment="1">
      <alignment horizontal="center" vertical="center"/>
    </xf>
    <xf numFmtId="167" fontId="28" fillId="0" borderId="0" xfId="20" applyNumberFormat="1" applyFont="1" applyFill="1" applyBorder="1" applyAlignment="1">
      <alignment horizontal="center" vertical="center"/>
    </xf>
    <xf numFmtId="167" fontId="28" fillId="0" borderId="10" xfId="19" applyNumberFormat="1" applyFont="1" applyFill="1" applyBorder="1" applyAlignment="1">
      <alignment horizontal="center" vertical="center"/>
    </xf>
  </cellXfs>
  <cellStyles count="96">
    <cellStyle name="20% - ส่วนที่ถูกเน้น1" xfId="1" xr:uid="{00000000-0005-0000-0000-000000000000}"/>
    <cellStyle name="20% - ส่วนที่ถูกเน้น2" xfId="2" xr:uid="{00000000-0005-0000-0000-000001000000}"/>
    <cellStyle name="20% - ส่วนที่ถูกเน้น3" xfId="3" xr:uid="{00000000-0005-0000-0000-000002000000}"/>
    <cellStyle name="20% - ส่วนที่ถูกเน้น4" xfId="4" xr:uid="{00000000-0005-0000-0000-000003000000}"/>
    <cellStyle name="20% - ส่วนที่ถูกเน้น5" xfId="5" xr:uid="{00000000-0005-0000-0000-000004000000}"/>
    <cellStyle name="20% - ส่วนที่ถูกเน้น6" xfId="6" xr:uid="{00000000-0005-0000-0000-000005000000}"/>
    <cellStyle name="40% - ส่วนที่ถูกเน้น1" xfId="7" xr:uid="{00000000-0005-0000-0000-000006000000}"/>
    <cellStyle name="40% - ส่วนที่ถูกเน้น2" xfId="8" xr:uid="{00000000-0005-0000-0000-000007000000}"/>
    <cellStyle name="40% - ส่วนที่ถูกเน้น3" xfId="9" xr:uid="{00000000-0005-0000-0000-000008000000}"/>
    <cellStyle name="40% - ส่วนที่ถูกเน้น4" xfId="10" xr:uid="{00000000-0005-0000-0000-000009000000}"/>
    <cellStyle name="40% - ส่วนที่ถูกเน้น5" xfId="11" xr:uid="{00000000-0005-0000-0000-00000A000000}"/>
    <cellStyle name="40% - ส่วนที่ถูกเน้น6" xfId="12" xr:uid="{00000000-0005-0000-0000-00000B000000}"/>
    <cellStyle name="60% - ส่วนที่ถูกเน้น1" xfId="13" xr:uid="{00000000-0005-0000-0000-00000C000000}"/>
    <cellStyle name="60% - ส่วนที่ถูกเน้น2" xfId="14" xr:uid="{00000000-0005-0000-0000-00000D000000}"/>
    <cellStyle name="60% - ส่วนที่ถูกเน้น3" xfId="15" xr:uid="{00000000-0005-0000-0000-00000E000000}"/>
    <cellStyle name="60% - ส่วนที่ถูกเน้น4" xfId="16" xr:uid="{00000000-0005-0000-0000-00000F000000}"/>
    <cellStyle name="60% - ส่วนที่ถูกเน้น5" xfId="17" xr:uid="{00000000-0005-0000-0000-000010000000}"/>
    <cellStyle name="60% - ส่วนที่ถูกเน้น6" xfId="18" xr:uid="{00000000-0005-0000-0000-000011000000}"/>
    <cellStyle name="Comma" xfId="19" builtinId="3"/>
    <cellStyle name="Comma 2" xfId="20" xr:uid="{00000000-0005-0000-0000-000013000000}"/>
    <cellStyle name="Comma 2 2" xfId="21" xr:uid="{00000000-0005-0000-0000-000014000000}"/>
    <cellStyle name="Comma 2 2 2" xfId="62" xr:uid="{C6CF0790-51E4-49C4-823E-EF23A24EF8D9}"/>
    <cellStyle name="Comma 2 2 3" xfId="61" xr:uid="{96F651A8-48D8-4497-8400-237B258EB421}"/>
    <cellStyle name="Comma 2 3" xfId="63" xr:uid="{6FF2E838-73B5-41C9-B9E8-00D3C9A246A9}"/>
    <cellStyle name="Comma 2 4" xfId="22" xr:uid="{00000000-0005-0000-0000-000015000000}"/>
    <cellStyle name="Comma 2 5" xfId="60" xr:uid="{5DC48D0A-0A71-4E6B-9FC8-3F5236CB36AF}"/>
    <cellStyle name="Comma 3" xfId="23" xr:uid="{00000000-0005-0000-0000-000016000000}"/>
    <cellStyle name="Comma 3 2" xfId="65" xr:uid="{D80C21A4-7A15-4814-B89C-804D8ACA6CBA}"/>
    <cellStyle name="Comma 3 3" xfId="66" xr:uid="{22852D63-E827-4CF8-8E05-21FC9E01B4B1}"/>
    <cellStyle name="Comma 3 4" xfId="64" xr:uid="{9CE7E0C7-8DC4-49FE-9D64-C79B30C1DFB6}"/>
    <cellStyle name="Comma 4" xfId="67" xr:uid="{E1E5A48C-685B-4475-AF54-98007A5A853E}"/>
    <cellStyle name="Comma 4 13" xfId="95" xr:uid="{1AC6E477-1D8B-471B-B436-CA89B2C1E75D}"/>
    <cellStyle name="Comma 5" xfId="68" xr:uid="{901FB194-726B-4B73-B8EF-4FC837B3C231}"/>
    <cellStyle name="Comma 6" xfId="59" xr:uid="{1FCD5ABD-B9EB-462D-99F3-0AB1AF5638BD}"/>
    <cellStyle name="Comma 7" xfId="69" xr:uid="{A962C9EF-5DF2-4B7F-9A10-2A9D6E718682}"/>
    <cellStyle name="Comma_Major Q2'06" xfId="24" xr:uid="{00000000-0005-0000-0000-000017000000}"/>
    <cellStyle name="Comma_RGR Q2'03 - Eng" xfId="25" xr:uid="{00000000-0005-0000-0000-000018000000}"/>
    <cellStyle name="Currency 2" xfId="70" xr:uid="{3CBE58EF-4936-4472-A1B4-EB8247E039EA}"/>
    <cellStyle name="Followed Hyperlink 2" xfId="71" xr:uid="{3DA03F80-0B67-4481-AC84-91CE568125B0}"/>
    <cellStyle name="Hyperlink 2" xfId="72" xr:uid="{454F4848-75DC-4087-9240-9FCE2C022B26}"/>
    <cellStyle name="Normal" xfId="0" builtinId="0"/>
    <cellStyle name="Normal 141" xfId="73" xr:uid="{42305A3A-D35F-4632-8F7C-AEE2F2F3286B}"/>
    <cellStyle name="Normal 142" xfId="74" xr:uid="{F222863D-FD65-4C2F-8469-B3A27DE36749}"/>
    <cellStyle name="Normal 153" xfId="75" xr:uid="{9107544B-128C-478C-93C8-B8210DC199D6}"/>
    <cellStyle name="Normal 154" xfId="76" xr:uid="{4157DDCE-319A-40D8-8693-E7C1B2D358BC}"/>
    <cellStyle name="Normal 155" xfId="77" xr:uid="{9ADFE508-0612-452A-9769-592DA68C0135}"/>
    <cellStyle name="Normal 2" xfId="26" xr:uid="{00000000-0005-0000-0000-00001A000000}"/>
    <cellStyle name="Normal 2 14" xfId="79" xr:uid="{B332E765-E97D-4265-AD6D-AAB08E1561FA}"/>
    <cellStyle name="Normal 2 2" xfId="80" xr:uid="{6F301B93-1A60-476E-9B16-F089BE40DA57}"/>
    <cellStyle name="Normal 2 3" xfId="81" xr:uid="{CE61F427-77A1-4988-88F2-E32635BB7989}"/>
    <cellStyle name="Normal 2 3 2" xfId="82" xr:uid="{BA866B49-3EB6-49C1-8E07-A3FB38CC86E0}"/>
    <cellStyle name="Normal 2 4" xfId="83" xr:uid="{064C5476-A295-4B23-9387-6AE5BE02355C}"/>
    <cellStyle name="Normal 2 5" xfId="78" xr:uid="{770EF8FD-D14A-40F9-8ED8-26E30153E8D3}"/>
    <cellStyle name="Normal 3" xfId="27" xr:uid="{00000000-0005-0000-0000-00001B000000}"/>
    <cellStyle name="Normal 3 2" xfId="84" xr:uid="{7B6162E3-8954-48F7-8A92-37865B631AAE}"/>
    <cellStyle name="Normal 3 2 2" xfId="85" xr:uid="{EF936C66-F463-4DF7-8A51-7AF2BDAC88E5}"/>
    <cellStyle name="Normal 3 2 3" xfId="86" xr:uid="{D22C18C6-C46A-4EC3-B1FB-96F6A6FFB49A}"/>
    <cellStyle name="Normal 3 3" xfId="87" xr:uid="{2E21B0E7-5DEF-4B12-A3A1-3517973EBEE4}"/>
    <cellStyle name="Normal 3 4" xfId="88" xr:uid="{996BD20D-86BB-4D17-B383-CA02983E0531}"/>
    <cellStyle name="Normal 3 7" xfId="89" xr:uid="{F6EB5C26-B60A-41E5-BD3D-AC4666E444FC}"/>
    <cellStyle name="Normal 4" xfId="90" xr:uid="{950C62D6-C92F-43DD-85A2-6F67EE2AF1EE}"/>
    <cellStyle name="Normal 5" xfId="91" xr:uid="{C177769D-E906-453A-8CF8-20742F6E2349}"/>
    <cellStyle name="Normal 6" xfId="58" xr:uid="{344A1424-903F-4FB8-9A7D-3C2304762AFF}"/>
    <cellStyle name="Normal 7" xfId="28" xr:uid="{00000000-0005-0000-0000-00001C000000}"/>
    <cellStyle name="Normal 7 2" xfId="92" xr:uid="{6B9F815F-F62D-43D2-BF0F-B4F46EFE5E29}"/>
    <cellStyle name="Normal 8" xfId="93" xr:uid="{76E6F9EF-DD8E-486B-A3D1-AAABCEA3F526}"/>
    <cellStyle name="Normal 9" xfId="29" xr:uid="{00000000-0005-0000-0000-00001D000000}"/>
    <cellStyle name="Normal_Major Q2'06" xfId="30" xr:uid="{00000000-0005-0000-0000-00001E000000}"/>
    <cellStyle name="Percent 2" xfId="94" xr:uid="{97A85234-A288-46ED-8A9E-A06E17F0A75E}"/>
    <cellStyle name="Percent 3" xfId="31" xr:uid="{00000000-0005-0000-0000-00001F000000}"/>
    <cellStyle name="เครื่องหมายจุลภาค_MS-q103" xfId="32" xr:uid="{00000000-0005-0000-0000-000020000000}"/>
    <cellStyle name="เซลล์ตรวจสอบ" xfId="33" xr:uid="{00000000-0005-0000-0000-000021000000}"/>
    <cellStyle name="เซลล์ที่มีการเชื่อมโยง" xfId="34" xr:uid="{00000000-0005-0000-0000-000022000000}"/>
    <cellStyle name="แย่" xfId="35" xr:uid="{00000000-0005-0000-0000-000023000000}"/>
    <cellStyle name="แสดงผล" xfId="36" xr:uid="{00000000-0005-0000-0000-000024000000}"/>
    <cellStyle name="การคำนวณ" xfId="37" xr:uid="{00000000-0005-0000-0000-000025000000}"/>
    <cellStyle name="ข้อความเตือน" xfId="38" xr:uid="{00000000-0005-0000-0000-000026000000}"/>
    <cellStyle name="ข้อความอธิบาย" xfId="39" xr:uid="{00000000-0005-0000-0000-000027000000}"/>
    <cellStyle name="ชื่อเรื่อง" xfId="40" xr:uid="{00000000-0005-0000-0000-000028000000}"/>
    <cellStyle name="ดี" xfId="41" xr:uid="{00000000-0005-0000-0000-000029000000}"/>
    <cellStyle name="ปกติ_MS-q103" xfId="42" xr:uid="{00000000-0005-0000-0000-00002A000000}"/>
    <cellStyle name="ปกติ_Sheet1" xfId="43" xr:uid="{00000000-0005-0000-0000-00002B000000}"/>
    <cellStyle name="ป้อนค่า" xfId="44" xr:uid="{00000000-0005-0000-0000-00002C000000}"/>
    <cellStyle name="ปานกลาง" xfId="45" xr:uid="{00000000-0005-0000-0000-00002D000000}"/>
    <cellStyle name="ผลรวม" xfId="46" xr:uid="{00000000-0005-0000-0000-00002E000000}"/>
    <cellStyle name="ส่วนที่ถูกเน้น1" xfId="47" xr:uid="{00000000-0005-0000-0000-00002F000000}"/>
    <cellStyle name="ส่วนที่ถูกเน้น2" xfId="48" xr:uid="{00000000-0005-0000-0000-000030000000}"/>
    <cellStyle name="ส่วนที่ถูกเน้น3" xfId="49" xr:uid="{00000000-0005-0000-0000-000031000000}"/>
    <cellStyle name="ส่วนที่ถูกเน้น4" xfId="50" xr:uid="{00000000-0005-0000-0000-000032000000}"/>
    <cellStyle name="ส่วนที่ถูกเน้น5" xfId="51" xr:uid="{00000000-0005-0000-0000-000033000000}"/>
    <cellStyle name="ส่วนที่ถูกเน้น6" xfId="52" xr:uid="{00000000-0005-0000-0000-000034000000}"/>
    <cellStyle name="หมายเหตุ" xfId="53" xr:uid="{00000000-0005-0000-0000-000035000000}"/>
    <cellStyle name="หัวเรื่อง 1" xfId="54" xr:uid="{00000000-0005-0000-0000-000036000000}"/>
    <cellStyle name="หัวเรื่อง 2" xfId="55" xr:uid="{00000000-0005-0000-0000-000037000000}"/>
    <cellStyle name="หัวเรื่อง 3" xfId="56" xr:uid="{00000000-0005-0000-0000-000038000000}"/>
    <cellStyle name="หัวเรื่อง 4" xfId="57" xr:uid="{00000000-0005-0000-0000-00003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K150"/>
  <sheetViews>
    <sheetView tabSelected="1" topLeftCell="A140" zoomScale="120" zoomScaleNormal="120" zoomScaleSheetLayoutView="100" workbookViewId="0">
      <selection activeCell="B152" sqref="B152"/>
    </sheetView>
  </sheetViews>
  <sheetFormatPr defaultColWidth="9.140625" defaultRowHeight="16.149999999999999" customHeight="1"/>
  <cols>
    <col min="1" max="1" width="1.85546875" style="17" customWidth="1"/>
    <col min="2" max="2" width="34.5703125" style="15" customWidth="1"/>
    <col min="3" max="3" width="6.7109375" style="16" customWidth="1"/>
    <col min="4" max="4" width="0.7109375" style="17" customWidth="1"/>
    <col min="5" max="5" width="13" style="1" customWidth="1"/>
    <col min="6" max="6" width="0.7109375" style="1" customWidth="1"/>
    <col min="7" max="7" width="13" style="1" customWidth="1"/>
    <col min="8" max="8" width="0.7109375" style="1" customWidth="1"/>
    <col min="9" max="9" width="13" style="1" customWidth="1"/>
    <col min="10" max="10" width="0.7109375" style="1" customWidth="1"/>
    <col min="11" max="11" width="13" style="1" customWidth="1"/>
    <col min="12" max="16384" width="9.140625" style="17"/>
  </cols>
  <sheetData>
    <row r="1" spans="1:11" ht="16.149999999999999" customHeight="1">
      <c r="A1" s="6" t="s">
        <v>41</v>
      </c>
    </row>
    <row r="2" spans="1:11" s="170" customFormat="1" ht="16.149999999999999" customHeight="1">
      <c r="A2" s="167" t="s">
        <v>22</v>
      </c>
      <c r="B2" s="167"/>
      <c r="C2" s="168"/>
      <c r="D2" s="169"/>
      <c r="E2" s="2"/>
      <c r="F2" s="2"/>
      <c r="G2" s="2"/>
      <c r="H2" s="2"/>
      <c r="I2" s="3"/>
      <c r="J2" s="3"/>
      <c r="K2" s="3"/>
    </row>
    <row r="3" spans="1:11" s="170" customFormat="1" ht="16.149999999999999" customHeight="1">
      <c r="A3" s="171" t="s">
        <v>151</v>
      </c>
      <c r="B3" s="171"/>
      <c r="C3" s="172"/>
      <c r="D3" s="173"/>
      <c r="E3" s="4"/>
      <c r="F3" s="4"/>
      <c r="G3" s="4"/>
      <c r="H3" s="4"/>
      <c r="I3" s="4"/>
      <c r="J3" s="4"/>
      <c r="K3" s="4"/>
    </row>
    <row r="4" spans="1:11" s="170" customFormat="1" ht="16.149999999999999" customHeight="1">
      <c r="A4" s="174"/>
      <c r="B4" s="174"/>
      <c r="C4" s="175"/>
      <c r="D4" s="176"/>
      <c r="E4" s="5"/>
      <c r="F4" s="5"/>
      <c r="G4" s="5"/>
      <c r="H4" s="5"/>
      <c r="I4" s="5"/>
      <c r="J4" s="5"/>
      <c r="K4" s="5"/>
    </row>
    <row r="5" spans="1:11" s="170" customFormat="1" ht="16.149999999999999" customHeight="1">
      <c r="A5" s="174"/>
      <c r="B5" s="174"/>
      <c r="C5" s="175"/>
      <c r="D5" s="176"/>
      <c r="E5" s="2"/>
      <c r="F5" s="2"/>
      <c r="G5" s="2"/>
      <c r="H5" s="2"/>
      <c r="I5" s="2"/>
      <c r="J5" s="2"/>
      <c r="K5" s="2"/>
    </row>
    <row r="6" spans="1:11" s="170" customFormat="1" ht="16.149999999999999" customHeight="1">
      <c r="A6" s="174"/>
      <c r="B6" s="174"/>
      <c r="C6" s="175"/>
      <c r="D6" s="176"/>
      <c r="E6" s="244" t="s">
        <v>103</v>
      </c>
      <c r="F6" s="244"/>
      <c r="G6" s="244"/>
      <c r="H6" s="2"/>
      <c r="I6" s="244" t="s">
        <v>104</v>
      </c>
      <c r="J6" s="244"/>
      <c r="K6" s="244"/>
    </row>
    <row r="7" spans="1:11" s="6" customFormat="1" ht="16.149999999999999" customHeight="1">
      <c r="B7" s="7"/>
      <c r="C7" s="8"/>
      <c r="D7" s="8"/>
      <c r="E7" s="245" t="s">
        <v>102</v>
      </c>
      <c r="F7" s="245"/>
      <c r="G7" s="245"/>
      <c r="H7" s="9"/>
      <c r="I7" s="245" t="s">
        <v>102</v>
      </c>
      <c r="J7" s="245"/>
      <c r="K7" s="245"/>
    </row>
    <row r="8" spans="1:11" s="6" customFormat="1" ht="16.149999999999999" customHeight="1">
      <c r="B8" s="7"/>
      <c r="C8" s="8"/>
      <c r="D8" s="8"/>
      <c r="E8" s="10" t="s">
        <v>152</v>
      </c>
      <c r="F8" s="31"/>
      <c r="G8" s="10" t="s">
        <v>144</v>
      </c>
      <c r="H8" s="31"/>
      <c r="I8" s="10" t="s">
        <v>152</v>
      </c>
      <c r="J8" s="31"/>
      <c r="K8" s="10" t="s">
        <v>144</v>
      </c>
    </row>
    <row r="9" spans="1:11" s="170" customFormat="1" ht="16.149999999999999" customHeight="1">
      <c r="B9" s="167"/>
      <c r="C9" s="172" t="s">
        <v>0</v>
      </c>
      <c r="D9" s="177"/>
      <c r="E9" s="178" t="s">
        <v>33</v>
      </c>
      <c r="F9" s="21"/>
      <c r="G9" s="178" t="s">
        <v>33</v>
      </c>
      <c r="H9" s="21"/>
      <c r="I9" s="178" t="s">
        <v>33</v>
      </c>
      <c r="J9" s="21"/>
      <c r="K9" s="178" t="s">
        <v>33</v>
      </c>
    </row>
    <row r="10" spans="1:11" s="170" customFormat="1" ht="16.149999999999999" customHeight="1">
      <c r="B10" s="167"/>
      <c r="C10" s="175"/>
      <c r="D10" s="177"/>
      <c r="E10" s="11"/>
      <c r="F10" s="11"/>
      <c r="G10" s="11"/>
      <c r="H10" s="11"/>
      <c r="I10" s="11"/>
      <c r="J10" s="11"/>
      <c r="K10" s="11"/>
    </row>
    <row r="11" spans="1:11" s="170" customFormat="1" ht="16.149999999999999" customHeight="1">
      <c r="A11" s="170" t="s">
        <v>10</v>
      </c>
      <c r="B11" s="167"/>
      <c r="C11" s="175"/>
      <c r="D11" s="175"/>
      <c r="E11" s="21"/>
      <c r="F11" s="21"/>
      <c r="G11" s="21"/>
      <c r="H11" s="21"/>
      <c r="I11" s="21"/>
      <c r="J11" s="21"/>
      <c r="K11" s="21"/>
    </row>
    <row r="12" spans="1:11" ht="16.149999999999999" customHeight="1">
      <c r="A12" s="170"/>
      <c r="B12" s="167"/>
      <c r="D12" s="16"/>
    </row>
    <row r="13" spans="1:11" ht="16.149999999999999" customHeight="1">
      <c r="A13" s="170" t="s">
        <v>11</v>
      </c>
      <c r="B13" s="167"/>
      <c r="D13" s="16"/>
      <c r="E13" s="179"/>
      <c r="F13" s="12"/>
      <c r="G13" s="179"/>
      <c r="H13" s="179"/>
      <c r="I13" s="179"/>
      <c r="J13" s="12"/>
      <c r="K13" s="179"/>
    </row>
    <row r="14" spans="1:11" ht="16.149999999999999" customHeight="1">
      <c r="A14" s="170"/>
      <c r="B14" s="167"/>
      <c r="D14" s="16"/>
    </row>
    <row r="15" spans="1:11" ht="16.149999999999999" customHeight="1">
      <c r="A15" s="14" t="s">
        <v>19</v>
      </c>
      <c r="B15" s="167"/>
      <c r="C15" s="16">
        <v>9</v>
      </c>
      <c r="D15" s="16"/>
      <c r="E15" s="218">
        <v>33440114</v>
      </c>
      <c r="F15" s="12"/>
      <c r="G15" s="218">
        <v>30598998</v>
      </c>
      <c r="H15" s="166"/>
      <c r="I15" s="166">
        <v>10481861</v>
      </c>
      <c r="J15" s="12"/>
      <c r="K15" s="166">
        <v>5822191</v>
      </c>
    </row>
    <row r="16" spans="1:11" ht="16.149999999999999" customHeight="1">
      <c r="A16" s="14" t="s">
        <v>82</v>
      </c>
      <c r="C16" s="13">
        <v>10</v>
      </c>
      <c r="D16" s="16"/>
      <c r="E16" s="218">
        <v>85447635</v>
      </c>
      <c r="F16" s="12"/>
      <c r="G16" s="218">
        <v>74952696</v>
      </c>
      <c r="H16" s="166"/>
      <c r="I16" s="166">
        <v>8800625</v>
      </c>
      <c r="J16" s="12"/>
      <c r="K16" s="166">
        <v>8996744</v>
      </c>
    </row>
    <row r="17" spans="1:11" ht="16.149999999999999" customHeight="1">
      <c r="A17" s="14" t="s">
        <v>125</v>
      </c>
      <c r="C17" s="13">
        <v>33.4</v>
      </c>
      <c r="D17" s="16"/>
      <c r="E17" s="166">
        <v>0</v>
      </c>
      <c r="F17" s="12"/>
      <c r="G17" s="166">
        <v>0</v>
      </c>
      <c r="H17" s="166"/>
      <c r="I17" s="166">
        <v>419205950</v>
      </c>
      <c r="J17" s="12"/>
      <c r="K17" s="166">
        <v>427205950</v>
      </c>
    </row>
    <row r="18" spans="1:11" ht="16.149999999999999" customHeight="1">
      <c r="A18" s="14" t="s">
        <v>99</v>
      </c>
      <c r="C18" s="16">
        <v>12</v>
      </c>
      <c r="D18" s="16"/>
      <c r="E18" s="12">
        <v>14399818</v>
      </c>
      <c r="F18" s="12"/>
      <c r="G18" s="12">
        <v>12845988</v>
      </c>
      <c r="H18" s="12"/>
      <c r="I18" s="12">
        <v>3666137</v>
      </c>
      <c r="J18" s="12"/>
      <c r="K18" s="12">
        <v>2985838</v>
      </c>
    </row>
    <row r="19" spans="1:11" ht="16.149999999999999" customHeight="1">
      <c r="A19" s="162" t="s">
        <v>78</v>
      </c>
      <c r="D19" s="16"/>
      <c r="E19" s="163">
        <v>38032805</v>
      </c>
      <c r="F19" s="12"/>
      <c r="G19" s="163">
        <v>28000018</v>
      </c>
      <c r="H19" s="163"/>
      <c r="I19" s="163">
        <v>3282013</v>
      </c>
      <c r="J19" s="12"/>
      <c r="K19" s="163">
        <v>1971137</v>
      </c>
    </row>
    <row r="20" spans="1:11" ht="16.149999999999999" customHeight="1">
      <c r="A20" s="162" t="s">
        <v>25</v>
      </c>
      <c r="C20" s="13"/>
      <c r="D20" s="16"/>
      <c r="E20" s="18">
        <v>393255</v>
      </c>
      <c r="F20" s="12"/>
      <c r="G20" s="18">
        <v>518391</v>
      </c>
      <c r="H20" s="12"/>
      <c r="I20" s="18">
        <v>117296</v>
      </c>
      <c r="J20" s="12"/>
      <c r="K20" s="18">
        <v>129267</v>
      </c>
    </row>
    <row r="21" spans="1:11" ht="16.149999999999999" customHeight="1">
      <c r="A21" s="162"/>
      <c r="C21" s="13"/>
      <c r="D21" s="16"/>
      <c r="E21" s="12"/>
      <c r="F21" s="12"/>
      <c r="G21" s="12"/>
      <c r="H21" s="12"/>
      <c r="I21" s="12"/>
      <c r="J21" s="12"/>
      <c r="K21" s="12"/>
    </row>
    <row r="22" spans="1:11" s="180" customFormat="1" ht="16.149999999999999" customHeight="1">
      <c r="A22" s="167" t="s">
        <v>12</v>
      </c>
      <c r="B22" s="15"/>
      <c r="C22" s="16"/>
      <c r="D22" s="16"/>
      <c r="E22" s="18">
        <f>SUM(E15:E20)</f>
        <v>171713627</v>
      </c>
      <c r="F22" s="12"/>
      <c r="G22" s="18">
        <f>SUM(G15:G20)</f>
        <v>146916091</v>
      </c>
      <c r="H22" s="12"/>
      <c r="I22" s="18">
        <f>SUM(I15:I20)</f>
        <v>445553882</v>
      </c>
      <c r="J22" s="12"/>
      <c r="K22" s="18">
        <f>SUM(K15:K20)</f>
        <v>447111127</v>
      </c>
    </row>
    <row r="23" spans="1:11" ht="16.149999999999999" customHeight="1">
      <c r="A23" s="15"/>
      <c r="D23" s="16"/>
      <c r="E23" s="12"/>
      <c r="F23" s="12"/>
      <c r="G23" s="12"/>
      <c r="H23" s="12"/>
      <c r="I23" s="12"/>
      <c r="J23" s="12"/>
      <c r="K23" s="12"/>
    </row>
    <row r="24" spans="1:11" ht="16.149999999999999" customHeight="1">
      <c r="A24" s="167" t="s">
        <v>13</v>
      </c>
      <c r="B24" s="167"/>
      <c r="D24" s="16"/>
      <c r="F24" s="12"/>
      <c r="H24" s="12"/>
      <c r="I24" s="12"/>
      <c r="J24" s="12"/>
      <c r="K24" s="12"/>
    </row>
    <row r="25" spans="1:11" ht="16.149999999999999" customHeight="1">
      <c r="A25" s="167"/>
      <c r="B25" s="167"/>
      <c r="D25" s="16"/>
      <c r="F25" s="12"/>
      <c r="H25" s="12"/>
      <c r="I25" s="12"/>
      <c r="J25" s="12"/>
      <c r="K25" s="12"/>
    </row>
    <row r="26" spans="1:11" ht="15.75" customHeight="1">
      <c r="A26" s="14" t="s">
        <v>83</v>
      </c>
      <c r="B26" s="162"/>
      <c r="C26" s="16">
        <v>13</v>
      </c>
      <c r="D26" s="16"/>
      <c r="E26" s="12">
        <v>0</v>
      </c>
      <c r="F26" s="12"/>
      <c r="G26" s="12">
        <v>0</v>
      </c>
      <c r="H26" s="12"/>
      <c r="I26" s="12">
        <v>955500000</v>
      </c>
      <c r="J26" s="12"/>
      <c r="K26" s="12">
        <v>955500000</v>
      </c>
    </row>
    <row r="27" spans="1:11" ht="15.75" customHeight="1">
      <c r="A27" s="14" t="s">
        <v>123</v>
      </c>
      <c r="B27" s="162"/>
      <c r="C27" s="16">
        <v>14</v>
      </c>
      <c r="D27" s="16"/>
      <c r="E27" s="12">
        <v>0</v>
      </c>
      <c r="F27" s="12"/>
      <c r="G27" s="12">
        <v>0</v>
      </c>
      <c r="H27" s="12"/>
      <c r="I27" s="12">
        <v>0</v>
      </c>
      <c r="J27" s="12"/>
      <c r="K27" s="12">
        <v>0</v>
      </c>
    </row>
    <row r="28" spans="1:11" ht="15.75" customHeight="1">
      <c r="A28" s="14" t="s">
        <v>124</v>
      </c>
      <c r="B28" s="162"/>
      <c r="C28" s="16">
        <v>15</v>
      </c>
      <c r="D28" s="16"/>
      <c r="E28" s="12">
        <v>0</v>
      </c>
      <c r="F28" s="12"/>
      <c r="G28" s="12">
        <v>0</v>
      </c>
      <c r="H28" s="12"/>
      <c r="I28" s="12">
        <v>0</v>
      </c>
      <c r="J28" s="12"/>
      <c r="K28" s="12">
        <v>0</v>
      </c>
    </row>
    <row r="29" spans="1:11" ht="16.149999999999999" customHeight="1">
      <c r="A29" s="181" t="s">
        <v>86</v>
      </c>
      <c r="B29" s="162"/>
      <c r="C29" s="16">
        <v>16</v>
      </c>
      <c r="D29" s="16"/>
      <c r="E29" s="163">
        <v>1132123650</v>
      </c>
      <c r="F29" s="12"/>
      <c r="G29" s="163">
        <v>1160803446</v>
      </c>
      <c r="H29" s="12"/>
      <c r="I29" s="12">
        <v>11370112</v>
      </c>
      <c r="J29" s="12"/>
      <c r="K29" s="12">
        <v>14130411</v>
      </c>
    </row>
    <row r="30" spans="1:11" ht="16.149999999999999" customHeight="1">
      <c r="A30" s="14" t="s">
        <v>62</v>
      </c>
      <c r="B30" s="162"/>
      <c r="C30" s="16">
        <v>17</v>
      </c>
      <c r="D30" s="16"/>
      <c r="E30" s="12">
        <v>194778518</v>
      </c>
      <c r="F30" s="163"/>
      <c r="G30" s="12">
        <v>178938806</v>
      </c>
      <c r="H30" s="163"/>
      <c r="I30" s="12">
        <v>0</v>
      </c>
      <c r="J30" s="164"/>
      <c r="K30" s="12">
        <v>0</v>
      </c>
    </row>
    <row r="31" spans="1:11" ht="16.149999999999999" customHeight="1">
      <c r="A31" s="181" t="s">
        <v>126</v>
      </c>
      <c r="B31" s="162"/>
      <c r="C31" s="16">
        <v>18</v>
      </c>
      <c r="D31" s="16"/>
      <c r="E31" s="163">
        <v>8457378</v>
      </c>
      <c r="F31" s="12"/>
      <c r="G31" s="163">
        <v>13285686</v>
      </c>
      <c r="H31" s="12"/>
      <c r="I31" s="166">
        <v>5789438</v>
      </c>
      <c r="J31" s="12"/>
      <c r="K31" s="166">
        <v>6305847</v>
      </c>
    </row>
    <row r="32" spans="1:11" ht="16.149999999999999" customHeight="1">
      <c r="A32" s="181" t="s">
        <v>34</v>
      </c>
      <c r="B32" s="162"/>
      <c r="C32" s="16">
        <v>19</v>
      </c>
      <c r="D32" s="16"/>
      <c r="E32" s="163">
        <v>4113656</v>
      </c>
      <c r="F32" s="163"/>
      <c r="G32" s="163">
        <v>3802145</v>
      </c>
      <c r="H32" s="163"/>
      <c r="I32" s="163">
        <v>574601</v>
      </c>
      <c r="J32" s="164"/>
      <c r="K32" s="163">
        <v>547516</v>
      </c>
    </row>
    <row r="33" spans="1:11" ht="16.149999999999999" customHeight="1">
      <c r="A33" s="181" t="s">
        <v>100</v>
      </c>
      <c r="B33" s="162"/>
      <c r="C33" s="16">
        <v>20</v>
      </c>
      <c r="D33" s="16"/>
      <c r="E33" s="12">
        <v>27014302</v>
      </c>
      <c r="F33" s="12"/>
      <c r="G33" s="12">
        <v>32361661</v>
      </c>
      <c r="H33" s="12"/>
      <c r="I33" s="163">
        <v>1344329</v>
      </c>
      <c r="J33" s="12"/>
      <c r="K33" s="163">
        <v>1174353</v>
      </c>
    </row>
    <row r="34" spans="1:11" ht="16.149999999999999" customHeight="1">
      <c r="A34" s="162" t="s">
        <v>20</v>
      </c>
      <c r="C34" s="13"/>
      <c r="D34" s="16"/>
      <c r="E34" s="18">
        <v>1388154</v>
      </c>
      <c r="F34" s="12"/>
      <c r="G34" s="18">
        <v>1311425</v>
      </c>
      <c r="H34" s="12"/>
      <c r="I34" s="18">
        <v>322149</v>
      </c>
      <c r="J34" s="12"/>
      <c r="K34" s="18">
        <v>245420</v>
      </c>
    </row>
    <row r="35" spans="1:11" ht="16.149999999999999" customHeight="1">
      <c r="B35" s="162"/>
      <c r="C35" s="17"/>
    </row>
    <row r="36" spans="1:11" s="180" customFormat="1" ht="16.149999999999999" customHeight="1">
      <c r="A36" s="167" t="s">
        <v>14</v>
      </c>
      <c r="B36" s="15"/>
      <c r="C36" s="16"/>
      <c r="D36" s="16"/>
      <c r="E36" s="18">
        <f>SUM(E26:E34)</f>
        <v>1367875658</v>
      </c>
      <c r="F36" s="12"/>
      <c r="G36" s="18">
        <f>SUM(G26:G34)</f>
        <v>1390503169</v>
      </c>
      <c r="H36" s="12"/>
      <c r="I36" s="18">
        <f>SUM(I26:I34)</f>
        <v>974900629</v>
      </c>
      <c r="J36" s="12"/>
      <c r="K36" s="18">
        <f>SUM(K26:K34)</f>
        <v>977903547</v>
      </c>
    </row>
    <row r="37" spans="1:11" s="180" customFormat="1" ht="16.149999999999999" customHeight="1">
      <c r="A37" s="167"/>
      <c r="B37" s="15"/>
      <c r="C37" s="16"/>
      <c r="D37" s="16"/>
      <c r="E37" s="12"/>
      <c r="F37" s="12"/>
      <c r="G37" s="12"/>
      <c r="H37" s="12"/>
      <c r="I37" s="12"/>
      <c r="J37" s="12"/>
      <c r="K37" s="12"/>
    </row>
    <row r="38" spans="1:11" ht="16.149999999999999" customHeight="1" thickBot="1">
      <c r="A38" s="170" t="s">
        <v>15</v>
      </c>
      <c r="D38" s="16"/>
      <c r="E38" s="107">
        <f>SUM(E22+E36)</f>
        <v>1539589285</v>
      </c>
      <c r="F38" s="12"/>
      <c r="G38" s="107">
        <f>SUM(G22+G36)</f>
        <v>1537419260</v>
      </c>
      <c r="H38" s="12"/>
      <c r="I38" s="107">
        <f>SUM(I22+I36)</f>
        <v>1420454511</v>
      </c>
      <c r="J38" s="12"/>
      <c r="K38" s="107">
        <f>SUM(K22+K36)</f>
        <v>1425014674</v>
      </c>
    </row>
    <row r="39" spans="1:11" ht="16.149999999999999" customHeight="1" thickTop="1">
      <c r="A39" s="170"/>
      <c r="D39" s="16"/>
      <c r="E39" s="12"/>
      <c r="F39" s="12"/>
      <c r="G39" s="12"/>
      <c r="H39" s="12"/>
      <c r="I39" s="12"/>
      <c r="J39" s="12"/>
      <c r="K39" s="12"/>
    </row>
    <row r="40" spans="1:11" ht="16.149999999999999" customHeight="1">
      <c r="A40" s="170"/>
      <c r="D40" s="16"/>
      <c r="E40" s="12"/>
      <c r="F40" s="12"/>
      <c r="G40" s="12"/>
      <c r="H40" s="12"/>
      <c r="I40" s="12"/>
      <c r="J40" s="12"/>
      <c r="K40" s="12"/>
    </row>
    <row r="41" spans="1:11" ht="16.149999999999999" customHeight="1">
      <c r="A41" s="170"/>
      <c r="D41" s="16"/>
      <c r="E41" s="12"/>
      <c r="F41" s="12"/>
      <c r="G41" s="12"/>
      <c r="H41" s="12"/>
      <c r="I41" s="12"/>
      <c r="J41" s="12"/>
      <c r="K41" s="12"/>
    </row>
    <row r="42" spans="1:11" ht="16.149999999999999" customHeight="1">
      <c r="A42" s="170"/>
      <c r="D42" s="16"/>
      <c r="E42" s="12"/>
      <c r="F42" s="12"/>
      <c r="G42" s="12"/>
      <c r="H42" s="12"/>
      <c r="I42" s="12"/>
      <c r="J42" s="12"/>
      <c r="K42" s="12"/>
    </row>
    <row r="43" spans="1:11" ht="24" customHeight="1">
      <c r="A43" s="170"/>
      <c r="D43" s="16"/>
      <c r="E43" s="12"/>
      <c r="F43" s="12"/>
      <c r="G43" s="12"/>
      <c r="H43" s="12"/>
      <c r="I43" s="12"/>
      <c r="J43" s="12"/>
      <c r="K43" s="12"/>
    </row>
    <row r="44" spans="1:11" ht="18" customHeight="1">
      <c r="A44" s="170"/>
      <c r="D44" s="16"/>
      <c r="E44" s="12"/>
      <c r="F44" s="12"/>
      <c r="G44" s="12"/>
      <c r="H44" s="12"/>
      <c r="I44" s="12"/>
      <c r="J44" s="12"/>
      <c r="K44" s="12"/>
    </row>
    <row r="45" spans="1:11" ht="12.75" customHeight="1">
      <c r="A45" s="170"/>
      <c r="D45" s="16"/>
      <c r="E45" s="12"/>
      <c r="F45" s="12"/>
      <c r="G45" s="12"/>
      <c r="H45" s="12"/>
      <c r="I45" s="12"/>
      <c r="J45" s="12"/>
      <c r="K45" s="12"/>
    </row>
    <row r="46" spans="1:11" s="32" customFormat="1" ht="16.5" customHeight="1">
      <c r="A46" s="246" t="s">
        <v>112</v>
      </c>
      <c r="B46" s="246"/>
      <c r="C46" s="246"/>
      <c r="D46" s="246"/>
      <c r="E46" s="246"/>
      <c r="F46" s="246"/>
      <c r="G46" s="246"/>
      <c r="H46" s="246"/>
      <c r="I46" s="246"/>
      <c r="J46" s="246"/>
      <c r="K46" s="246"/>
    </row>
    <row r="47" spans="1:11" ht="16.149999999999999" customHeight="1">
      <c r="E47" s="182"/>
      <c r="F47" s="182"/>
      <c r="G47" s="182"/>
      <c r="H47" s="19"/>
      <c r="I47" s="19"/>
      <c r="J47" s="19"/>
      <c r="K47" s="19"/>
    </row>
    <row r="48" spans="1:11" ht="16.149999999999999" customHeight="1">
      <c r="E48" s="182"/>
      <c r="F48" s="182"/>
      <c r="G48" s="182"/>
      <c r="H48" s="19"/>
      <c r="I48" s="19"/>
      <c r="J48" s="19"/>
      <c r="K48" s="19"/>
    </row>
    <row r="49" spans="1:11" ht="11.25" customHeight="1">
      <c r="E49" s="182"/>
      <c r="F49" s="182"/>
      <c r="G49" s="182"/>
      <c r="H49" s="19"/>
      <c r="I49" s="19"/>
      <c r="J49" s="19"/>
      <c r="K49" s="19"/>
    </row>
    <row r="50" spans="1:11" ht="22.15" customHeight="1">
      <c r="A50" s="183" t="s">
        <v>168</v>
      </c>
      <c r="B50" s="183"/>
      <c r="C50" s="183"/>
      <c r="D50" s="183"/>
      <c r="E50" s="184"/>
      <c r="F50" s="184"/>
      <c r="G50" s="184"/>
      <c r="H50" s="184"/>
      <c r="I50" s="184"/>
      <c r="J50" s="184"/>
      <c r="K50" s="184"/>
    </row>
    <row r="51" spans="1:11" ht="16.149999999999999" customHeight="1">
      <c r="A51" s="167" t="s">
        <v>41</v>
      </c>
      <c r="B51" s="185"/>
      <c r="C51" s="186"/>
      <c r="D51" s="185"/>
      <c r="E51" s="20"/>
      <c r="F51" s="20"/>
      <c r="G51" s="20"/>
      <c r="H51" s="20"/>
      <c r="I51" s="20"/>
      <c r="J51" s="20"/>
      <c r="K51" s="20"/>
    </row>
    <row r="52" spans="1:11" ht="16.149999999999999" customHeight="1">
      <c r="A52" s="167" t="s">
        <v>91</v>
      </c>
      <c r="B52" s="167"/>
      <c r="C52" s="168"/>
      <c r="D52" s="169"/>
      <c r="E52" s="2"/>
      <c r="F52" s="2"/>
      <c r="G52" s="2"/>
      <c r="H52" s="2"/>
      <c r="I52" s="3"/>
      <c r="J52" s="3"/>
      <c r="K52" s="3"/>
    </row>
    <row r="53" spans="1:11" s="170" customFormat="1" ht="16.149999999999999" customHeight="1">
      <c r="A53" s="171" t="str">
        <f>+A3</f>
        <v>As at 31 December 2023</v>
      </c>
      <c r="B53" s="171"/>
      <c r="C53" s="172"/>
      <c r="D53" s="173"/>
      <c r="E53" s="4"/>
      <c r="F53" s="4"/>
      <c r="G53" s="4"/>
      <c r="H53" s="4"/>
      <c r="I53" s="4"/>
      <c r="J53" s="4"/>
      <c r="K53" s="4"/>
    </row>
    <row r="54" spans="1:11" s="170" customFormat="1" ht="16.149999999999999" customHeight="1">
      <c r="A54" s="174"/>
      <c r="B54" s="174"/>
      <c r="C54" s="175"/>
      <c r="D54" s="176"/>
      <c r="E54" s="5"/>
      <c r="F54" s="5"/>
      <c r="G54" s="5"/>
      <c r="H54" s="5"/>
      <c r="I54" s="5"/>
      <c r="J54" s="5"/>
      <c r="K54" s="5"/>
    </row>
    <row r="55" spans="1:11" s="170" customFormat="1" ht="16.149999999999999" customHeight="1">
      <c r="A55" s="174"/>
      <c r="B55" s="174"/>
      <c r="C55" s="175"/>
      <c r="D55" s="176"/>
      <c r="E55" s="2"/>
      <c r="F55" s="2"/>
      <c r="G55" s="2"/>
      <c r="H55" s="2"/>
      <c r="I55" s="2"/>
      <c r="J55" s="2"/>
      <c r="K55" s="2"/>
    </row>
    <row r="56" spans="1:11" s="170" customFormat="1" ht="16.149999999999999" customHeight="1">
      <c r="A56" s="174"/>
      <c r="B56" s="174"/>
      <c r="C56" s="175"/>
      <c r="D56" s="176"/>
      <c r="E56" s="244" t="s">
        <v>103</v>
      </c>
      <c r="F56" s="244"/>
      <c r="G56" s="244"/>
      <c r="H56" s="2"/>
      <c r="I56" s="244" t="s">
        <v>104</v>
      </c>
      <c r="J56" s="244"/>
      <c r="K56" s="244"/>
    </row>
    <row r="57" spans="1:11" s="6" customFormat="1" ht="16.149999999999999" customHeight="1">
      <c r="B57" s="7"/>
      <c r="C57" s="8"/>
      <c r="D57" s="8"/>
      <c r="E57" s="245" t="s">
        <v>102</v>
      </c>
      <c r="F57" s="245"/>
      <c r="G57" s="245"/>
      <c r="H57" s="9"/>
      <c r="I57" s="245" t="s">
        <v>102</v>
      </c>
      <c r="J57" s="245"/>
      <c r="K57" s="245"/>
    </row>
    <row r="58" spans="1:11" s="6" customFormat="1" ht="16.149999999999999" customHeight="1">
      <c r="B58" s="7"/>
      <c r="C58" s="8"/>
      <c r="D58" s="8"/>
      <c r="E58" s="10" t="s">
        <v>152</v>
      </c>
      <c r="F58" s="31"/>
      <c r="G58" s="10" t="s">
        <v>144</v>
      </c>
      <c r="H58" s="31"/>
      <c r="I58" s="10" t="s">
        <v>152</v>
      </c>
      <c r="J58" s="31"/>
      <c r="K58" s="10" t="s">
        <v>144</v>
      </c>
    </row>
    <row r="59" spans="1:11" s="170" customFormat="1" ht="16.149999999999999" customHeight="1">
      <c r="B59" s="167"/>
      <c r="C59" s="172" t="s">
        <v>0</v>
      </c>
      <c r="D59" s="177"/>
      <c r="E59" s="178" t="s">
        <v>33</v>
      </c>
      <c r="F59" s="21"/>
      <c r="G59" s="178" t="s">
        <v>33</v>
      </c>
      <c r="H59" s="21"/>
      <c r="I59" s="178" t="s">
        <v>33</v>
      </c>
      <c r="J59" s="21"/>
      <c r="K59" s="178" t="s">
        <v>33</v>
      </c>
    </row>
    <row r="60" spans="1:11" s="170" customFormat="1" ht="16.149999999999999" customHeight="1">
      <c r="B60" s="167"/>
      <c r="C60" s="175"/>
      <c r="D60" s="177"/>
      <c r="E60" s="11"/>
      <c r="F60" s="11"/>
      <c r="G60" s="11"/>
      <c r="H60" s="11"/>
      <c r="I60" s="11"/>
      <c r="J60" s="11"/>
      <c r="K60" s="11"/>
    </row>
    <row r="61" spans="1:11" s="170" customFormat="1" ht="16.149999999999999" customHeight="1">
      <c r="A61" s="167" t="s">
        <v>87</v>
      </c>
      <c r="B61" s="167"/>
      <c r="C61" s="175"/>
      <c r="D61" s="175"/>
      <c r="E61" s="2"/>
      <c r="F61" s="2"/>
      <c r="G61" s="2"/>
      <c r="H61" s="2"/>
      <c r="I61" s="2"/>
      <c r="J61" s="2"/>
      <c r="K61" s="2"/>
    </row>
    <row r="62" spans="1:11" ht="16.149999999999999" customHeight="1">
      <c r="A62" s="170"/>
      <c r="B62" s="167"/>
      <c r="C62" s="175"/>
      <c r="D62" s="177"/>
      <c r="E62" s="11"/>
      <c r="F62" s="11"/>
      <c r="G62" s="11"/>
      <c r="H62" s="11"/>
      <c r="I62" s="11"/>
      <c r="J62" s="21"/>
      <c r="K62" s="11"/>
    </row>
    <row r="63" spans="1:11" s="170" customFormat="1" ht="16.149999999999999" customHeight="1">
      <c r="A63" s="170" t="s">
        <v>16</v>
      </c>
      <c r="B63" s="167"/>
      <c r="C63" s="16"/>
      <c r="D63" s="16"/>
      <c r="E63" s="1"/>
      <c r="F63" s="12"/>
      <c r="G63" s="1"/>
      <c r="H63" s="12"/>
      <c r="I63" s="12"/>
      <c r="J63" s="12"/>
      <c r="K63" s="12"/>
    </row>
    <row r="64" spans="1:11" ht="16.149999999999999" customHeight="1">
      <c r="A64" s="170"/>
      <c r="B64" s="167"/>
      <c r="D64" s="16"/>
      <c r="F64" s="12"/>
      <c r="H64" s="12"/>
      <c r="I64" s="12"/>
      <c r="J64" s="12"/>
      <c r="K64" s="12"/>
    </row>
    <row r="65" spans="1:11" s="170" customFormat="1" ht="16.149999999999999" customHeight="1">
      <c r="A65" s="14" t="s">
        <v>145</v>
      </c>
      <c r="B65" s="162"/>
      <c r="C65" s="13" t="s">
        <v>171</v>
      </c>
      <c r="D65" s="16"/>
      <c r="E65" s="166">
        <v>6000000</v>
      </c>
      <c r="F65" s="166"/>
      <c r="G65" s="166">
        <v>9000000</v>
      </c>
      <c r="H65" s="166"/>
      <c r="I65" s="166">
        <v>6000000</v>
      </c>
      <c r="J65" s="179"/>
      <c r="K65" s="166">
        <v>9000000</v>
      </c>
    </row>
    <row r="66" spans="1:11" ht="16.149999999999999" customHeight="1">
      <c r="A66" s="14" t="s">
        <v>31</v>
      </c>
      <c r="B66" s="162"/>
      <c r="C66" s="13">
        <v>21</v>
      </c>
      <c r="D66" s="16"/>
      <c r="E66" s="166">
        <v>45689678</v>
      </c>
      <c r="F66" s="166"/>
      <c r="G66" s="166">
        <v>44521106</v>
      </c>
      <c r="H66" s="166"/>
      <c r="I66" s="166">
        <v>5416248</v>
      </c>
      <c r="J66" s="179"/>
      <c r="K66" s="166">
        <v>7572955</v>
      </c>
    </row>
    <row r="67" spans="1:11" ht="16.149999999999999" customHeight="1">
      <c r="A67" s="14" t="s">
        <v>139</v>
      </c>
      <c r="B67" s="162"/>
      <c r="C67" s="13"/>
      <c r="D67" s="16"/>
      <c r="E67" s="166"/>
      <c r="F67" s="166"/>
      <c r="G67" s="166"/>
      <c r="H67" s="166"/>
      <c r="I67" s="166"/>
      <c r="J67" s="179"/>
      <c r="K67" s="166"/>
    </row>
    <row r="68" spans="1:11" ht="16.149999999999999" customHeight="1">
      <c r="A68" s="14"/>
      <c r="B68" s="162" t="s">
        <v>157</v>
      </c>
      <c r="C68" s="13" t="s">
        <v>172</v>
      </c>
      <c r="D68" s="16"/>
      <c r="E68" s="166">
        <v>43908000</v>
      </c>
      <c r="F68" s="166"/>
      <c r="G68" s="166">
        <v>0</v>
      </c>
      <c r="H68" s="166"/>
      <c r="I68" s="166">
        <v>0</v>
      </c>
      <c r="J68" s="179"/>
      <c r="K68" s="166">
        <v>0</v>
      </c>
    </row>
    <row r="69" spans="1:11" ht="16.149999999999999" customHeight="1">
      <c r="A69" s="14" t="s">
        <v>139</v>
      </c>
      <c r="B69" s="162"/>
      <c r="C69" s="17"/>
      <c r="D69" s="16"/>
      <c r="E69" s="17"/>
      <c r="F69" s="17"/>
      <c r="G69" s="17"/>
      <c r="H69" s="17"/>
      <c r="I69" s="17"/>
      <c r="J69" s="17"/>
      <c r="K69" s="17"/>
    </row>
    <row r="70" spans="1:11" ht="16.149999999999999" customHeight="1">
      <c r="A70" s="14"/>
      <c r="B70" s="162" t="s">
        <v>140</v>
      </c>
      <c r="C70" s="13" t="s">
        <v>173</v>
      </c>
      <c r="D70" s="16"/>
      <c r="E70" s="166">
        <v>0</v>
      </c>
      <c r="F70" s="166"/>
      <c r="G70" s="166">
        <v>39964006</v>
      </c>
      <c r="H70" s="166"/>
      <c r="I70" s="166">
        <v>0</v>
      </c>
      <c r="J70" s="179"/>
      <c r="K70" s="166">
        <v>0</v>
      </c>
    </row>
    <row r="71" spans="1:11" ht="16.149999999999999" customHeight="1">
      <c r="A71" s="14" t="s">
        <v>127</v>
      </c>
      <c r="B71" s="162"/>
      <c r="C71" s="13" t="s">
        <v>174</v>
      </c>
      <c r="D71" s="16"/>
      <c r="E71" s="187">
        <v>3173749</v>
      </c>
      <c r="F71" s="166"/>
      <c r="G71" s="187">
        <v>3306027</v>
      </c>
      <c r="H71" s="166"/>
      <c r="I71" s="166">
        <v>373255</v>
      </c>
      <c r="J71" s="179"/>
      <c r="K71" s="166">
        <v>355561</v>
      </c>
    </row>
    <row r="72" spans="1:11" ht="16.149999999999999" customHeight="1">
      <c r="A72" s="17" t="s">
        <v>1</v>
      </c>
      <c r="C72" s="16">
        <v>22</v>
      </c>
      <c r="E72" s="188">
        <v>9240480</v>
      </c>
      <c r="F72" s="163"/>
      <c r="G72" s="188">
        <v>9068788</v>
      </c>
      <c r="H72" s="163"/>
      <c r="I72" s="188">
        <v>818235</v>
      </c>
      <c r="J72" s="164"/>
      <c r="K72" s="188">
        <v>380506</v>
      </c>
    </row>
    <row r="73" spans="1:11" ht="16.149999999999999" customHeight="1">
      <c r="A73" s="170"/>
      <c r="B73" s="167"/>
      <c r="C73" s="175"/>
      <c r="D73" s="177"/>
      <c r="E73" s="21"/>
      <c r="F73" s="11"/>
      <c r="G73" s="21"/>
      <c r="H73" s="11"/>
      <c r="I73" s="11"/>
      <c r="J73" s="21"/>
      <c r="K73" s="11"/>
    </row>
    <row r="74" spans="1:11" s="170" customFormat="1" ht="16.149999999999999" customHeight="1">
      <c r="A74" s="167" t="s">
        <v>5</v>
      </c>
      <c r="B74" s="15"/>
      <c r="C74" s="16"/>
      <c r="D74" s="16"/>
      <c r="E74" s="18">
        <f>SUM(E65:E72)</f>
        <v>108011907</v>
      </c>
      <c r="F74" s="12"/>
      <c r="G74" s="18">
        <f>SUM(G65:G72)</f>
        <v>105859927</v>
      </c>
      <c r="H74" s="12"/>
      <c r="I74" s="18">
        <f>SUM(I65:I72)</f>
        <v>12607738</v>
      </c>
      <c r="J74" s="12"/>
      <c r="K74" s="18">
        <f>SUM(K65:K72)</f>
        <v>17309022</v>
      </c>
    </row>
    <row r="75" spans="1:11" ht="16.149999999999999" customHeight="1">
      <c r="D75" s="16"/>
      <c r="E75" s="12"/>
      <c r="F75" s="12"/>
      <c r="G75" s="12"/>
      <c r="H75" s="12"/>
      <c r="I75" s="12"/>
      <c r="J75" s="12"/>
      <c r="K75" s="12"/>
    </row>
    <row r="76" spans="1:11" ht="16.149999999999999" customHeight="1">
      <c r="A76" s="170" t="s">
        <v>17</v>
      </c>
      <c r="B76" s="167"/>
      <c r="D76" s="16"/>
      <c r="E76" s="12"/>
      <c r="F76" s="12"/>
      <c r="G76" s="12"/>
      <c r="H76" s="12"/>
      <c r="I76" s="12"/>
      <c r="J76" s="12"/>
      <c r="K76" s="12"/>
    </row>
    <row r="77" spans="1:11" ht="16.149999999999999" customHeight="1">
      <c r="A77" s="170"/>
      <c r="B77" s="167"/>
      <c r="C77" s="175"/>
      <c r="D77" s="177"/>
      <c r="E77" s="11"/>
      <c r="F77" s="11"/>
      <c r="G77" s="11"/>
      <c r="H77" s="11"/>
      <c r="I77" s="11"/>
      <c r="J77" s="21"/>
      <c r="K77" s="11"/>
    </row>
    <row r="78" spans="1:11" ht="16.149999999999999" customHeight="1">
      <c r="A78" s="14" t="s">
        <v>158</v>
      </c>
      <c r="B78" s="167"/>
      <c r="C78" s="192" t="s">
        <v>172</v>
      </c>
      <c r="D78" s="177"/>
      <c r="E78" s="232">
        <v>126092000</v>
      </c>
      <c r="F78" s="232"/>
      <c r="G78" s="232">
        <v>0</v>
      </c>
      <c r="H78" s="232"/>
      <c r="I78" s="232">
        <v>0</v>
      </c>
      <c r="J78" s="232"/>
      <c r="K78" s="232">
        <v>0</v>
      </c>
    </row>
    <row r="79" spans="1:11" s="170" customFormat="1" ht="16.149999999999999" customHeight="1">
      <c r="A79" s="14" t="s">
        <v>146</v>
      </c>
      <c r="B79" s="15"/>
      <c r="C79" s="13" t="s">
        <v>173</v>
      </c>
      <c r="D79" s="16"/>
      <c r="E79" s="232">
        <v>0</v>
      </c>
      <c r="F79" s="232"/>
      <c r="G79" s="232">
        <v>145824926</v>
      </c>
      <c r="H79" s="232"/>
      <c r="I79" s="232">
        <v>0</v>
      </c>
      <c r="J79" s="232"/>
      <c r="K79" s="232">
        <v>0</v>
      </c>
    </row>
    <row r="80" spans="1:11" ht="16.149999999999999" customHeight="1">
      <c r="A80" s="162" t="s">
        <v>128</v>
      </c>
      <c r="C80" s="13" t="s">
        <v>174</v>
      </c>
      <c r="E80" s="232">
        <v>6907853</v>
      </c>
      <c r="F80" s="232"/>
      <c r="G80" s="232">
        <v>10081602</v>
      </c>
      <c r="H80" s="232"/>
      <c r="I80" s="232">
        <v>6907853</v>
      </c>
      <c r="J80" s="232"/>
      <c r="K80" s="232">
        <v>7281107</v>
      </c>
    </row>
    <row r="81" spans="1:11" ht="16.149999999999999" customHeight="1">
      <c r="A81" s="162" t="s">
        <v>24</v>
      </c>
      <c r="C81" s="16">
        <v>24</v>
      </c>
      <c r="D81" s="16"/>
      <c r="E81" s="233">
        <v>22780074</v>
      </c>
      <c r="F81" s="234"/>
      <c r="G81" s="233">
        <v>18806782</v>
      </c>
      <c r="H81" s="234"/>
      <c r="I81" s="233">
        <v>6160169</v>
      </c>
      <c r="J81" s="235"/>
      <c r="K81" s="233">
        <v>5424069</v>
      </c>
    </row>
    <row r="82" spans="1:11" ht="16.149999999999999" customHeight="1">
      <c r="A82" s="170"/>
      <c r="B82" s="167"/>
      <c r="C82" s="175"/>
      <c r="D82" s="177"/>
      <c r="E82" s="11"/>
      <c r="F82" s="11"/>
      <c r="G82" s="11"/>
      <c r="H82" s="11"/>
      <c r="I82" s="11"/>
      <c r="J82" s="22"/>
      <c r="K82" s="11"/>
    </row>
    <row r="83" spans="1:11" s="170" customFormat="1" ht="16.149999999999999" customHeight="1">
      <c r="A83" s="167" t="s">
        <v>6</v>
      </c>
      <c r="B83" s="15"/>
      <c r="C83" s="16"/>
      <c r="D83" s="16"/>
      <c r="E83" s="18">
        <f>SUM(E78:E82)</f>
        <v>155779927</v>
      </c>
      <c r="F83" s="12"/>
      <c r="G83" s="18">
        <f>SUM(G78:G82)</f>
        <v>174713310</v>
      </c>
      <c r="H83" s="12"/>
      <c r="I83" s="18">
        <f>SUM(I78:I82)</f>
        <v>13068022</v>
      </c>
      <c r="J83" s="12"/>
      <c r="K83" s="18">
        <f>SUM(K78:K82)</f>
        <v>12705176</v>
      </c>
    </row>
    <row r="84" spans="1:11" ht="16.149999999999999" customHeight="1">
      <c r="A84" s="170"/>
      <c r="B84" s="167"/>
      <c r="C84" s="175"/>
      <c r="D84" s="177"/>
      <c r="E84" s="11"/>
      <c r="F84" s="11"/>
      <c r="G84" s="11"/>
      <c r="H84" s="11"/>
      <c r="I84" s="11"/>
      <c r="J84" s="21"/>
      <c r="K84" s="11"/>
    </row>
    <row r="85" spans="1:11" s="170" customFormat="1" ht="16.149999999999999" customHeight="1">
      <c r="A85" s="170" t="s">
        <v>18</v>
      </c>
      <c r="B85" s="15"/>
      <c r="C85" s="16"/>
      <c r="D85" s="16"/>
      <c r="E85" s="18">
        <f>SUM(E74+E83)</f>
        <v>263791834</v>
      </c>
      <c r="F85" s="12"/>
      <c r="G85" s="18">
        <f>SUM(G74+G83)</f>
        <v>280573237</v>
      </c>
      <c r="H85" s="12"/>
      <c r="I85" s="18">
        <f>SUM(I74+I83)</f>
        <v>25675760</v>
      </c>
      <c r="J85" s="12"/>
      <c r="K85" s="18">
        <f>SUM(K74+K83)</f>
        <v>30014198</v>
      </c>
    </row>
    <row r="86" spans="1:11" ht="16.149999999999999" customHeight="1">
      <c r="A86" s="170"/>
      <c r="D86" s="16"/>
      <c r="E86" s="12"/>
      <c r="F86" s="12"/>
      <c r="G86" s="12"/>
      <c r="H86" s="12"/>
      <c r="I86" s="12"/>
      <c r="J86" s="12"/>
      <c r="K86" s="12"/>
    </row>
    <row r="87" spans="1:11" ht="16.149999999999999" customHeight="1">
      <c r="A87" s="170"/>
      <c r="D87" s="16"/>
      <c r="E87" s="12"/>
      <c r="F87" s="12"/>
      <c r="G87" s="12"/>
      <c r="H87" s="12"/>
      <c r="I87" s="12"/>
      <c r="J87" s="12"/>
      <c r="K87" s="12"/>
    </row>
    <row r="88" spans="1:11" ht="16.149999999999999" customHeight="1">
      <c r="A88" s="170"/>
      <c r="D88" s="16"/>
      <c r="E88" s="12"/>
      <c r="F88" s="12"/>
      <c r="G88" s="12"/>
      <c r="H88" s="12"/>
      <c r="I88" s="12"/>
      <c r="J88" s="12"/>
      <c r="K88" s="12"/>
    </row>
    <row r="89" spans="1:11" ht="21.75" customHeight="1">
      <c r="A89" s="170"/>
      <c r="D89" s="16"/>
      <c r="E89" s="12"/>
      <c r="F89" s="12"/>
      <c r="G89" s="12"/>
      <c r="H89" s="12"/>
      <c r="I89" s="12"/>
      <c r="J89" s="12"/>
      <c r="K89" s="12"/>
    </row>
    <row r="90" spans="1:11" ht="16.149999999999999" customHeight="1">
      <c r="A90" s="170"/>
      <c r="D90" s="16"/>
      <c r="E90" s="12"/>
      <c r="F90" s="12"/>
      <c r="G90" s="12"/>
      <c r="H90" s="12"/>
      <c r="I90" s="12"/>
      <c r="J90" s="12"/>
      <c r="K90" s="12"/>
    </row>
    <row r="91" spans="1:11" ht="16.149999999999999" customHeight="1">
      <c r="A91" s="170"/>
      <c r="D91" s="16"/>
      <c r="E91" s="12"/>
      <c r="F91" s="12"/>
      <c r="G91" s="12"/>
      <c r="H91" s="12"/>
      <c r="I91" s="12"/>
      <c r="J91" s="12"/>
      <c r="K91" s="12"/>
    </row>
    <row r="92" spans="1:11" ht="16.149999999999999" customHeight="1">
      <c r="A92" s="170"/>
      <c r="D92" s="16"/>
      <c r="E92" s="12"/>
      <c r="F92" s="12"/>
      <c r="G92" s="12"/>
      <c r="H92" s="12"/>
      <c r="I92" s="12"/>
      <c r="J92" s="12"/>
      <c r="K92" s="12"/>
    </row>
    <row r="93" spans="1:11" ht="16.5" customHeight="1">
      <c r="A93" s="170"/>
      <c r="D93" s="16"/>
      <c r="E93" s="12"/>
      <c r="F93" s="12"/>
      <c r="G93" s="12"/>
      <c r="H93" s="12"/>
      <c r="I93" s="12"/>
      <c r="J93" s="12"/>
      <c r="K93" s="12"/>
    </row>
    <row r="94" spans="1:11" ht="17.25" customHeight="1">
      <c r="A94" s="170"/>
      <c r="D94" s="16"/>
      <c r="E94" s="12"/>
      <c r="F94" s="12"/>
      <c r="G94" s="12"/>
      <c r="H94" s="12"/>
      <c r="I94" s="12"/>
      <c r="J94" s="12"/>
      <c r="K94" s="12"/>
    </row>
    <row r="95" spans="1:11" ht="13.5" customHeight="1">
      <c r="A95" s="170"/>
      <c r="D95" s="16"/>
      <c r="E95" s="12"/>
      <c r="F95" s="12"/>
      <c r="G95" s="12"/>
      <c r="H95" s="12"/>
      <c r="I95" s="12"/>
      <c r="J95" s="12"/>
      <c r="K95" s="12"/>
    </row>
    <row r="96" spans="1:11" s="32" customFormat="1" ht="16.5" customHeight="1">
      <c r="A96" s="246" t="s">
        <v>112</v>
      </c>
      <c r="B96" s="246"/>
      <c r="C96" s="246"/>
      <c r="D96" s="246"/>
      <c r="E96" s="246"/>
      <c r="F96" s="246"/>
      <c r="G96" s="246"/>
      <c r="H96" s="246"/>
      <c r="I96" s="246"/>
      <c r="J96" s="246"/>
      <c r="K96" s="246"/>
    </row>
    <row r="97" spans="1:11" ht="16.149999999999999" customHeight="1">
      <c r="E97" s="182"/>
      <c r="F97" s="182"/>
      <c r="G97" s="182"/>
      <c r="H97" s="19"/>
      <c r="I97" s="19"/>
      <c r="J97" s="19"/>
      <c r="K97" s="19"/>
    </row>
    <row r="98" spans="1:11" ht="16.149999999999999" customHeight="1">
      <c r="E98" s="182"/>
      <c r="F98" s="182"/>
      <c r="G98" s="182"/>
      <c r="H98" s="19"/>
      <c r="I98" s="19"/>
      <c r="J98" s="19"/>
      <c r="K98" s="19"/>
    </row>
    <row r="99" spans="1:11" ht="11.25" customHeight="1">
      <c r="E99" s="182"/>
      <c r="F99" s="182"/>
      <c r="G99" s="182"/>
      <c r="H99" s="19"/>
      <c r="I99" s="19"/>
      <c r="J99" s="19"/>
      <c r="K99" s="19"/>
    </row>
    <row r="100" spans="1:11" ht="22.15" customHeight="1">
      <c r="A100" s="189" t="str">
        <f>A50</f>
        <v>The accompanying notes are an integral part of these consolidated and separate financial statements.</v>
      </c>
      <c r="B100" s="189"/>
      <c r="C100" s="189"/>
      <c r="D100" s="189"/>
      <c r="E100" s="190"/>
      <c r="F100" s="190"/>
      <c r="G100" s="190"/>
      <c r="H100" s="190"/>
      <c r="I100" s="190"/>
      <c r="J100" s="190"/>
      <c r="K100" s="190"/>
    </row>
    <row r="101" spans="1:11" ht="16.149999999999999" customHeight="1">
      <c r="A101" s="167" t="s">
        <v>41</v>
      </c>
      <c r="B101" s="185"/>
      <c r="C101" s="186"/>
      <c r="D101" s="185"/>
      <c r="E101" s="20"/>
      <c r="F101" s="20"/>
      <c r="G101" s="20"/>
      <c r="H101" s="20"/>
      <c r="I101" s="20"/>
      <c r="J101" s="20"/>
      <c r="K101" s="20"/>
    </row>
    <row r="102" spans="1:11" ht="16.149999999999999" customHeight="1">
      <c r="A102" s="167" t="s">
        <v>91</v>
      </c>
      <c r="B102" s="167"/>
      <c r="C102" s="168"/>
      <c r="D102" s="169"/>
      <c r="E102" s="2"/>
      <c r="F102" s="2"/>
      <c r="G102" s="2"/>
      <c r="H102" s="2"/>
      <c r="I102" s="3"/>
      <c r="J102" s="3"/>
      <c r="K102" s="3"/>
    </row>
    <row r="103" spans="1:11" s="170" customFormat="1" ht="16.149999999999999" customHeight="1">
      <c r="A103" s="171" t="str">
        <f>+A53</f>
        <v>As at 31 December 2023</v>
      </c>
      <c r="B103" s="171"/>
      <c r="C103" s="172"/>
      <c r="D103" s="173"/>
      <c r="E103" s="4"/>
      <c r="F103" s="4"/>
      <c r="G103" s="4"/>
      <c r="H103" s="4"/>
      <c r="I103" s="4"/>
      <c r="J103" s="4"/>
      <c r="K103" s="4"/>
    </row>
    <row r="104" spans="1:11" s="170" customFormat="1" ht="16.149999999999999" customHeight="1">
      <c r="A104" s="174"/>
      <c r="B104" s="174"/>
      <c r="C104" s="175"/>
      <c r="D104" s="176"/>
      <c r="E104" s="5"/>
      <c r="F104" s="5"/>
      <c r="G104" s="5"/>
      <c r="H104" s="5"/>
      <c r="I104" s="5"/>
      <c r="J104" s="5"/>
      <c r="K104" s="5"/>
    </row>
    <row r="105" spans="1:11" s="170" customFormat="1" ht="16.149999999999999" customHeight="1">
      <c r="A105" s="174"/>
      <c r="B105" s="174"/>
      <c r="C105" s="175"/>
      <c r="D105" s="176"/>
      <c r="E105" s="2"/>
      <c r="F105" s="2"/>
      <c r="G105" s="2"/>
      <c r="H105" s="2"/>
      <c r="I105" s="2"/>
      <c r="J105" s="2"/>
      <c r="K105" s="2"/>
    </row>
    <row r="106" spans="1:11" s="170" customFormat="1" ht="16.149999999999999" customHeight="1">
      <c r="A106" s="174"/>
      <c r="B106" s="174"/>
      <c r="C106" s="175"/>
      <c r="D106" s="176"/>
      <c r="E106" s="244" t="s">
        <v>103</v>
      </c>
      <c r="F106" s="244"/>
      <c r="G106" s="244"/>
      <c r="H106" s="2"/>
      <c r="I106" s="244" t="s">
        <v>104</v>
      </c>
      <c r="J106" s="244"/>
      <c r="K106" s="244"/>
    </row>
    <row r="107" spans="1:11" s="6" customFormat="1" ht="16.149999999999999" customHeight="1">
      <c r="B107" s="7"/>
      <c r="C107" s="8"/>
      <c r="D107" s="8"/>
      <c r="E107" s="245" t="s">
        <v>102</v>
      </c>
      <c r="F107" s="245"/>
      <c r="G107" s="245"/>
      <c r="H107" s="9"/>
      <c r="I107" s="245" t="s">
        <v>102</v>
      </c>
      <c r="J107" s="245"/>
      <c r="K107" s="245"/>
    </row>
    <row r="108" spans="1:11" s="6" customFormat="1" ht="16.149999999999999" customHeight="1">
      <c r="B108" s="7"/>
      <c r="C108" s="8"/>
      <c r="D108" s="8"/>
      <c r="E108" s="10" t="s">
        <v>152</v>
      </c>
      <c r="F108" s="31"/>
      <c r="G108" s="10" t="s">
        <v>144</v>
      </c>
      <c r="H108" s="31"/>
      <c r="I108" s="10" t="s">
        <v>152</v>
      </c>
      <c r="J108" s="31"/>
      <c r="K108" s="10" t="s">
        <v>144</v>
      </c>
    </row>
    <row r="109" spans="1:11" s="170" customFormat="1" ht="16.149999999999999" customHeight="1">
      <c r="B109" s="167"/>
      <c r="C109" s="172" t="s">
        <v>0</v>
      </c>
      <c r="D109" s="177"/>
      <c r="E109" s="178" t="s">
        <v>33</v>
      </c>
      <c r="F109" s="21"/>
      <c r="G109" s="178" t="s">
        <v>33</v>
      </c>
      <c r="H109" s="21"/>
      <c r="I109" s="178" t="s">
        <v>33</v>
      </c>
      <c r="J109" s="21"/>
      <c r="K109" s="178" t="s">
        <v>33</v>
      </c>
    </row>
    <row r="110" spans="1:11" s="170" customFormat="1" ht="16.149999999999999" customHeight="1">
      <c r="B110" s="167"/>
      <c r="C110" s="175"/>
      <c r="D110" s="177"/>
      <c r="E110" s="11"/>
      <c r="F110" s="11"/>
      <c r="G110" s="11"/>
      <c r="H110" s="11"/>
      <c r="I110" s="11"/>
      <c r="J110" s="11"/>
      <c r="K110" s="11"/>
    </row>
    <row r="111" spans="1:11" s="170" customFormat="1" ht="16.149999999999999" customHeight="1">
      <c r="A111" s="167" t="s">
        <v>92</v>
      </c>
      <c r="B111" s="167"/>
      <c r="C111" s="175"/>
      <c r="D111" s="175"/>
      <c r="E111" s="2"/>
      <c r="F111" s="2"/>
      <c r="G111" s="2"/>
      <c r="H111" s="2"/>
      <c r="I111" s="2"/>
      <c r="J111" s="2"/>
      <c r="K111" s="2"/>
    </row>
    <row r="112" spans="1:11" ht="16.149999999999999" customHeight="1">
      <c r="A112" s="170"/>
      <c r="B112" s="167"/>
      <c r="C112" s="175"/>
      <c r="D112" s="177"/>
      <c r="E112" s="11"/>
      <c r="F112" s="11"/>
      <c r="G112" s="11"/>
      <c r="H112" s="11"/>
      <c r="I112" s="11"/>
      <c r="J112" s="21"/>
      <c r="K112" s="11"/>
    </row>
    <row r="113" spans="1:11" s="170" customFormat="1" ht="16.149999999999999" customHeight="1">
      <c r="A113" s="170" t="s">
        <v>90</v>
      </c>
      <c r="B113" s="15"/>
      <c r="C113" s="17"/>
      <c r="D113" s="16"/>
      <c r="E113" s="12"/>
      <c r="F113" s="12"/>
      <c r="G113" s="12"/>
      <c r="H113" s="12"/>
      <c r="I113" s="12"/>
      <c r="J113" s="12"/>
      <c r="K113" s="12"/>
    </row>
    <row r="114" spans="1:11" ht="16.149999999999999" customHeight="1">
      <c r="A114" s="170"/>
      <c r="B114" s="167"/>
      <c r="C114" s="175"/>
      <c r="D114" s="177"/>
      <c r="E114" s="11"/>
      <c r="F114" s="11"/>
      <c r="G114" s="11"/>
      <c r="H114" s="11"/>
      <c r="I114" s="11"/>
      <c r="J114" s="21"/>
      <c r="K114" s="11"/>
    </row>
    <row r="115" spans="1:11" s="170" customFormat="1" ht="16.149999999999999" customHeight="1">
      <c r="A115" s="17" t="s">
        <v>2</v>
      </c>
      <c r="B115" s="15"/>
      <c r="C115" s="16"/>
      <c r="D115" s="16"/>
      <c r="E115" s="12"/>
      <c r="F115" s="12"/>
      <c r="G115" s="12"/>
      <c r="H115" s="12"/>
      <c r="I115" s="12"/>
      <c r="J115" s="12"/>
      <c r="K115" s="12"/>
    </row>
    <row r="116" spans="1:11" ht="16.149999999999999" customHeight="1">
      <c r="B116" s="15" t="s">
        <v>9</v>
      </c>
      <c r="C116" s="13"/>
      <c r="D116" s="16"/>
      <c r="E116" s="12"/>
      <c r="F116" s="12"/>
      <c r="G116" s="12"/>
      <c r="H116" s="12"/>
      <c r="I116" s="12"/>
      <c r="J116" s="12"/>
      <c r="K116" s="12"/>
    </row>
    <row r="117" spans="1:11" ht="16.149999999999999" customHeight="1">
      <c r="B117" s="17" t="s">
        <v>85</v>
      </c>
      <c r="C117" s="13"/>
      <c r="D117" s="16"/>
      <c r="E117" s="12"/>
      <c r="F117" s="12"/>
      <c r="G117" s="12"/>
      <c r="H117" s="12"/>
      <c r="I117" s="12"/>
      <c r="J117" s="12"/>
      <c r="K117" s="12"/>
    </row>
    <row r="118" spans="1:11" ht="15.6" customHeight="1" thickBot="1">
      <c r="B118" s="17" t="s">
        <v>74</v>
      </c>
      <c r="C118" s="16">
        <v>25</v>
      </c>
      <c r="D118" s="16"/>
      <c r="E118" s="107">
        <v>781629851</v>
      </c>
      <c r="F118" s="12"/>
      <c r="G118" s="107">
        <v>781629851</v>
      </c>
      <c r="H118" s="166"/>
      <c r="I118" s="107">
        <v>781629851</v>
      </c>
      <c r="J118" s="166"/>
      <c r="K118" s="107">
        <v>781629851</v>
      </c>
    </row>
    <row r="119" spans="1:11" ht="16.149999999999999" customHeight="1" thickTop="1">
      <c r="A119" s="170"/>
      <c r="B119" s="167" t="s">
        <v>7</v>
      </c>
      <c r="C119" s="175"/>
      <c r="D119" s="177"/>
      <c r="E119" s="11"/>
      <c r="F119" s="11"/>
      <c r="G119" s="11"/>
      <c r="H119" s="11"/>
      <c r="I119" s="11"/>
      <c r="J119" s="22"/>
      <c r="K119" s="11"/>
    </row>
    <row r="120" spans="1:11" s="170" customFormat="1" ht="16.149999999999999" customHeight="1">
      <c r="A120" s="17"/>
      <c r="B120" s="15" t="s">
        <v>107</v>
      </c>
      <c r="C120" s="16"/>
      <c r="D120" s="16"/>
      <c r="E120" s="182"/>
      <c r="F120" s="182"/>
      <c r="G120" s="182"/>
      <c r="H120" s="182"/>
      <c r="I120" s="182"/>
      <c r="J120" s="182"/>
      <c r="K120" s="182"/>
    </row>
    <row r="121" spans="1:11" ht="16.149999999999999" customHeight="1">
      <c r="B121" s="17" t="s">
        <v>85</v>
      </c>
      <c r="C121" s="17"/>
      <c r="E121" s="17"/>
      <c r="F121" s="17"/>
      <c r="G121" s="17"/>
      <c r="H121" s="17"/>
      <c r="I121" s="17"/>
      <c r="J121" s="17"/>
      <c r="K121" s="17"/>
    </row>
    <row r="122" spans="1:11" ht="16.149999999999999" customHeight="1">
      <c r="B122" s="17" t="s">
        <v>84</v>
      </c>
      <c r="C122" s="16">
        <v>25</v>
      </c>
      <c r="E122" s="166">
        <v>781628733</v>
      </c>
      <c r="F122" s="166"/>
      <c r="G122" s="166">
        <v>781628733</v>
      </c>
      <c r="H122" s="166"/>
      <c r="I122" s="166">
        <v>781628733</v>
      </c>
      <c r="J122" s="12"/>
      <c r="K122" s="166">
        <v>781628733</v>
      </c>
    </row>
    <row r="123" spans="1:11" ht="16.149999999999999" customHeight="1">
      <c r="A123" s="162" t="s">
        <v>68</v>
      </c>
      <c r="C123" s="16">
        <v>25</v>
      </c>
      <c r="D123" s="16"/>
      <c r="E123" s="166">
        <v>906214683</v>
      </c>
      <c r="F123" s="166"/>
      <c r="G123" s="166">
        <v>906214683</v>
      </c>
      <c r="H123" s="166"/>
      <c r="I123" s="166">
        <v>906214683</v>
      </c>
      <c r="J123" s="12"/>
      <c r="K123" s="166">
        <v>906214683</v>
      </c>
    </row>
    <row r="124" spans="1:11" ht="16.149999999999999" customHeight="1">
      <c r="A124" s="15" t="s">
        <v>120</v>
      </c>
      <c r="D124" s="16"/>
      <c r="E124" s="187"/>
      <c r="F124" s="187"/>
      <c r="G124" s="187"/>
      <c r="H124" s="187"/>
      <c r="I124" s="187"/>
      <c r="J124" s="152"/>
      <c r="K124" s="187"/>
    </row>
    <row r="125" spans="1:11" ht="16.149999999999999" customHeight="1">
      <c r="B125" s="15" t="s">
        <v>29</v>
      </c>
      <c r="C125" s="16">
        <v>26</v>
      </c>
      <c r="D125" s="16"/>
      <c r="E125" s="166">
        <v>10658657</v>
      </c>
      <c r="F125" s="166"/>
      <c r="G125" s="166">
        <v>10658657</v>
      </c>
      <c r="H125" s="166"/>
      <c r="I125" s="166">
        <v>10658657</v>
      </c>
      <c r="J125" s="12"/>
      <c r="K125" s="166">
        <v>10658657</v>
      </c>
    </row>
    <row r="126" spans="1:11" ht="16.149999999999999" customHeight="1">
      <c r="B126" s="191" t="s">
        <v>8</v>
      </c>
      <c r="C126" s="192"/>
      <c r="D126" s="192"/>
      <c r="E126" s="37">
        <v>-422704622</v>
      </c>
      <c r="F126" s="166"/>
      <c r="G126" s="37">
        <v>-441656050</v>
      </c>
      <c r="H126" s="166"/>
      <c r="I126" s="37">
        <v>-303723322</v>
      </c>
      <c r="J126" s="166"/>
      <c r="K126" s="37">
        <v>-303501597</v>
      </c>
    </row>
    <row r="127" spans="1:11" ht="16.149999999999999" customHeight="1">
      <c r="A127" s="170"/>
      <c r="B127" s="167"/>
      <c r="C127" s="175"/>
      <c r="D127" s="177"/>
      <c r="E127" s="11"/>
      <c r="F127" s="11"/>
      <c r="G127" s="11"/>
      <c r="H127" s="11"/>
      <c r="I127" s="11"/>
      <c r="J127" s="21"/>
      <c r="K127" s="11"/>
    </row>
    <row r="128" spans="1:11" ht="16.149999999999999" customHeight="1">
      <c r="A128" s="180" t="s">
        <v>80</v>
      </c>
      <c r="B128" s="191"/>
      <c r="C128" s="192"/>
      <c r="D128" s="192"/>
      <c r="E128" s="12">
        <f>SUM(E122:E126)</f>
        <v>1275797451</v>
      </c>
      <c r="F128" s="12"/>
      <c r="G128" s="12">
        <f>SUM(G122:G126)</f>
        <v>1256846023</v>
      </c>
      <c r="H128" s="12"/>
      <c r="I128" s="12">
        <f>SUM(I122:I126)</f>
        <v>1394778751</v>
      </c>
      <c r="J128" s="12"/>
      <c r="K128" s="12">
        <f>SUM(K122:K126)</f>
        <v>1395000476</v>
      </c>
    </row>
    <row r="129" spans="1:11" ht="16.149999999999999" customHeight="1">
      <c r="A129" s="15" t="s">
        <v>23</v>
      </c>
      <c r="C129" s="13"/>
      <c r="D129" s="193"/>
      <c r="E129" s="37">
        <v>0</v>
      </c>
      <c r="F129" s="187"/>
      <c r="G129" s="37">
        <v>0</v>
      </c>
      <c r="H129" s="166"/>
      <c r="I129" s="37">
        <v>0</v>
      </c>
      <c r="J129" s="179"/>
      <c r="K129" s="37">
        <v>0</v>
      </c>
    </row>
    <row r="130" spans="1:11" ht="16.149999999999999" customHeight="1">
      <c r="A130" s="170"/>
      <c r="B130" s="167"/>
      <c r="C130" s="175"/>
      <c r="D130" s="177"/>
      <c r="E130" s="11"/>
      <c r="F130" s="11"/>
      <c r="G130" s="11"/>
      <c r="H130" s="11"/>
      <c r="I130" s="11"/>
      <c r="J130" s="21"/>
      <c r="K130" s="11"/>
    </row>
    <row r="131" spans="1:11" s="170" customFormat="1" ht="16.149999999999999" customHeight="1">
      <c r="A131" s="167" t="s">
        <v>89</v>
      </c>
      <c r="B131" s="17"/>
      <c r="C131" s="16"/>
      <c r="D131" s="193"/>
      <c r="E131" s="18">
        <f>SUM(E128:E129)</f>
        <v>1275797451</v>
      </c>
      <c r="F131" s="12"/>
      <c r="G131" s="18">
        <f>SUM(G128:G129)</f>
        <v>1256846023</v>
      </c>
      <c r="H131" s="12"/>
      <c r="I131" s="18">
        <f>SUM(I128:I129)</f>
        <v>1394778751</v>
      </c>
      <c r="J131" s="12"/>
      <c r="K131" s="18">
        <f>SUM(K128:K129)</f>
        <v>1395000476</v>
      </c>
    </row>
    <row r="132" spans="1:11" ht="16.149999999999999" customHeight="1">
      <c r="A132" s="170"/>
      <c r="B132" s="167"/>
      <c r="C132" s="175"/>
      <c r="D132" s="177"/>
      <c r="E132" s="11"/>
      <c r="F132" s="11"/>
      <c r="G132" s="11"/>
      <c r="H132" s="11"/>
      <c r="I132" s="11"/>
      <c r="J132" s="21"/>
      <c r="K132" s="11"/>
    </row>
    <row r="133" spans="1:11" s="170" customFormat="1" ht="16.149999999999999" customHeight="1" thickBot="1">
      <c r="A133" s="167" t="s">
        <v>88</v>
      </c>
      <c r="B133" s="167"/>
      <c r="C133" s="16"/>
      <c r="D133" s="16"/>
      <c r="E133" s="107">
        <f>+E131+E85</f>
        <v>1539589285</v>
      </c>
      <c r="F133" s="12"/>
      <c r="G133" s="107">
        <f>+G131+G85</f>
        <v>1537419260</v>
      </c>
      <c r="H133" s="12"/>
      <c r="I133" s="107">
        <f>SUM(I85+I131)</f>
        <v>1420454511</v>
      </c>
      <c r="J133" s="12"/>
      <c r="K133" s="107">
        <f>SUM(K85+K131)</f>
        <v>1425014674</v>
      </c>
    </row>
    <row r="134" spans="1:11" ht="16.149999999999999" customHeight="1" thickTop="1">
      <c r="A134" s="167"/>
      <c r="B134" s="167"/>
      <c r="D134" s="16"/>
      <c r="E134" s="12"/>
      <c r="F134" s="12"/>
      <c r="G134" s="12"/>
      <c r="H134" s="12"/>
      <c r="I134" s="12"/>
      <c r="J134" s="12"/>
      <c r="K134" s="12"/>
    </row>
    <row r="135" spans="1:11" ht="16.149999999999999" customHeight="1">
      <c r="A135" s="167"/>
      <c r="B135" s="167"/>
      <c r="D135" s="16"/>
      <c r="E135" s="12"/>
      <c r="F135" s="12"/>
      <c r="G135" s="12"/>
      <c r="H135" s="12"/>
      <c r="I135" s="12"/>
      <c r="J135" s="12"/>
      <c r="K135" s="12"/>
    </row>
    <row r="136" spans="1:11" ht="16.149999999999999" customHeight="1">
      <c r="A136" s="167"/>
      <c r="B136" s="167"/>
      <c r="D136" s="16"/>
      <c r="E136" s="12"/>
      <c r="F136" s="12"/>
      <c r="G136" s="12"/>
      <c r="H136" s="12"/>
      <c r="I136" s="12"/>
      <c r="J136" s="12"/>
      <c r="K136" s="12"/>
    </row>
    <row r="137" spans="1:11" ht="16.149999999999999" customHeight="1">
      <c r="A137" s="167"/>
      <c r="B137" s="167"/>
      <c r="D137" s="16"/>
      <c r="E137" s="12"/>
      <c r="F137" s="12"/>
      <c r="G137" s="12"/>
      <c r="H137" s="12"/>
      <c r="I137" s="12"/>
      <c r="J137" s="12"/>
      <c r="K137" s="12"/>
    </row>
    <row r="138" spans="1:11" ht="16.149999999999999" customHeight="1">
      <c r="A138" s="167"/>
      <c r="B138" s="167"/>
      <c r="D138" s="16"/>
      <c r="E138" s="12"/>
      <c r="F138" s="12"/>
      <c r="G138" s="12"/>
      <c r="H138" s="12"/>
      <c r="I138" s="12"/>
      <c r="J138" s="12"/>
      <c r="K138" s="12"/>
    </row>
    <row r="139" spans="1:11" ht="16.149999999999999" customHeight="1">
      <c r="A139" s="167"/>
      <c r="B139" s="167"/>
      <c r="D139" s="16"/>
      <c r="E139" s="12"/>
      <c r="F139" s="12"/>
      <c r="G139" s="12"/>
      <c r="H139" s="12"/>
      <c r="I139" s="12"/>
      <c r="J139" s="12"/>
      <c r="K139" s="12"/>
    </row>
    <row r="140" spans="1:11" ht="16.149999999999999" customHeight="1">
      <c r="A140" s="167"/>
      <c r="B140" s="167"/>
      <c r="D140" s="16"/>
      <c r="E140" s="12"/>
      <c r="F140" s="12"/>
      <c r="G140" s="12"/>
      <c r="H140" s="12"/>
      <c r="I140" s="12"/>
      <c r="J140" s="12"/>
      <c r="K140" s="12"/>
    </row>
    <row r="141" spans="1:11" ht="16.149999999999999" customHeight="1">
      <c r="A141" s="167"/>
      <c r="B141" s="167"/>
      <c r="D141" s="16"/>
      <c r="E141" s="12"/>
      <c r="F141" s="12"/>
      <c r="G141" s="12"/>
      <c r="H141" s="12"/>
      <c r="I141" s="12"/>
      <c r="J141" s="12"/>
      <c r="K141" s="12"/>
    </row>
    <row r="142" spans="1:11" ht="16.149999999999999" customHeight="1">
      <c r="E142" s="182"/>
      <c r="F142" s="182"/>
      <c r="G142" s="182"/>
      <c r="H142" s="19"/>
      <c r="I142" s="19"/>
      <c r="J142" s="19"/>
      <c r="K142" s="19"/>
    </row>
    <row r="143" spans="1:11" ht="21.75" customHeight="1">
      <c r="E143" s="182"/>
      <c r="F143" s="182"/>
      <c r="G143" s="182"/>
      <c r="H143" s="19"/>
      <c r="I143" s="19"/>
      <c r="J143" s="19"/>
      <c r="K143" s="19"/>
    </row>
    <row r="145" spans="1:11" s="32" customFormat="1" ht="16.5" customHeight="1">
      <c r="A145" s="246" t="s">
        <v>112</v>
      </c>
      <c r="B145" s="246"/>
      <c r="C145" s="246"/>
      <c r="D145" s="246"/>
      <c r="E145" s="246"/>
      <c r="F145" s="246"/>
      <c r="G145" s="246"/>
      <c r="H145" s="246"/>
      <c r="I145" s="246"/>
      <c r="J145" s="246"/>
      <c r="K145" s="246"/>
    </row>
    <row r="146" spans="1:11" ht="15.75" customHeight="1">
      <c r="E146" s="182"/>
      <c r="F146" s="182"/>
      <c r="G146" s="182"/>
      <c r="H146" s="19"/>
      <c r="I146" s="19"/>
      <c r="J146" s="19"/>
      <c r="K146" s="19"/>
    </row>
    <row r="147" spans="1:11" ht="16.149999999999999" customHeight="1">
      <c r="E147" s="182"/>
      <c r="F147" s="182"/>
      <c r="G147" s="182"/>
      <c r="H147" s="19"/>
      <c r="I147" s="19"/>
      <c r="J147" s="19"/>
      <c r="K147" s="19"/>
    </row>
    <row r="148" spans="1:11" ht="16.149999999999999" customHeight="1">
      <c r="E148" s="182"/>
      <c r="F148" s="182"/>
      <c r="G148" s="182"/>
      <c r="H148" s="19"/>
      <c r="I148" s="19"/>
      <c r="J148" s="19"/>
      <c r="K148" s="19"/>
    </row>
    <row r="149" spans="1:11" ht="12" customHeight="1">
      <c r="E149" s="182"/>
      <c r="F149" s="182"/>
      <c r="G149" s="182"/>
      <c r="H149" s="19"/>
      <c r="I149" s="19"/>
      <c r="J149" s="19"/>
      <c r="K149" s="19"/>
    </row>
    <row r="150" spans="1:11" ht="22.15" customHeight="1">
      <c r="A150" s="183" t="str">
        <f>A100</f>
        <v>The accompanying notes are an integral part of these consolidated and separate financial statements.</v>
      </c>
      <c r="B150" s="183"/>
      <c r="C150" s="183"/>
      <c r="D150" s="183"/>
      <c r="E150" s="184"/>
      <c r="F150" s="184"/>
      <c r="G150" s="184"/>
      <c r="H150" s="184"/>
      <c r="I150" s="184"/>
      <c r="J150" s="184"/>
      <c r="K150" s="184"/>
    </row>
  </sheetData>
  <mergeCells count="15">
    <mergeCell ref="E107:G107"/>
    <mergeCell ref="I107:K107"/>
    <mergeCell ref="A145:K145"/>
    <mergeCell ref="A96:K96"/>
    <mergeCell ref="A46:K46"/>
    <mergeCell ref="E6:G6"/>
    <mergeCell ref="I6:K6"/>
    <mergeCell ref="E56:G56"/>
    <mergeCell ref="I56:K56"/>
    <mergeCell ref="E106:G106"/>
    <mergeCell ref="I106:K106"/>
    <mergeCell ref="I7:K7"/>
    <mergeCell ref="E7:G7"/>
    <mergeCell ref="E57:G57"/>
    <mergeCell ref="I57:K57"/>
  </mergeCells>
  <pageMargins left="0.8" right="0.5" top="0.5" bottom="0.6" header="0.49" footer="0.4"/>
  <pageSetup paperSize="9" firstPageNumber="5" orientation="portrait" useFirstPageNumber="1" horizontalDpi="1200" verticalDpi="1200" r:id="rId1"/>
  <headerFooter>
    <oddFooter>&amp;R&amp;"Arial,Regular"&amp;9&amp;P</oddFooter>
  </headerFooter>
  <rowBreaks count="2" manualBreakCount="2">
    <brk id="50" max="16383" man="1"/>
    <brk id="100" max="16383" man="1"/>
  </rowBreaks>
  <ignoredErrors>
    <ignoredError sqref="E59:F63 E9:F12 H59:J63 H9:J12 F64 H64 J64 F8 H8 J8 E8 K8 I8 G8 H58 F58 J58 E58 K58 G58 I58 H108 J108 F108 E108 G108 K108 I108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K57"/>
  <sheetViews>
    <sheetView zoomScale="120" zoomScaleNormal="120" zoomScaleSheetLayoutView="115" workbookViewId="0">
      <selection activeCell="B11" sqref="B11"/>
    </sheetView>
  </sheetViews>
  <sheetFormatPr defaultColWidth="9.140625" defaultRowHeight="16.5" customHeight="1"/>
  <cols>
    <col min="1" max="1" width="1.7109375" style="32" customWidth="1"/>
    <col min="2" max="2" width="42.5703125" style="33" customWidth="1"/>
    <col min="3" max="3" width="6.140625" style="95" customWidth="1"/>
    <col min="4" max="4" width="0.85546875" style="32" customWidth="1"/>
    <col min="5" max="5" width="12.5703125" style="43" bestFit="1" customWidth="1"/>
    <col min="6" max="6" width="0.85546875" style="43" customWidth="1"/>
    <col min="7" max="7" width="12.5703125" style="43" bestFit="1" customWidth="1"/>
    <col min="8" max="8" width="0.85546875" style="43" customWidth="1"/>
    <col min="9" max="9" width="12.140625" style="43" customWidth="1"/>
    <col min="10" max="10" width="0.85546875" style="43" customWidth="1"/>
    <col min="11" max="11" width="12.140625" style="43" customWidth="1"/>
    <col min="12" max="16384" width="9.140625" style="32"/>
  </cols>
  <sheetData>
    <row r="1" spans="1:11" ht="16.5" customHeight="1">
      <c r="A1" s="29" t="s">
        <v>41</v>
      </c>
      <c r="B1" s="146"/>
      <c r="C1" s="147"/>
      <c r="D1" s="146"/>
      <c r="E1" s="23"/>
      <c r="F1" s="23"/>
      <c r="G1" s="23"/>
      <c r="H1" s="23"/>
      <c r="I1" s="23"/>
      <c r="J1" s="23"/>
      <c r="K1" s="23"/>
    </row>
    <row r="2" spans="1:11" s="28" customFormat="1" ht="16.5" customHeight="1">
      <c r="A2" s="29" t="s">
        <v>77</v>
      </c>
      <c r="B2" s="29"/>
      <c r="C2" s="30"/>
      <c r="D2" s="96"/>
      <c r="E2" s="24"/>
      <c r="F2" s="24"/>
      <c r="G2" s="24"/>
      <c r="H2" s="24"/>
      <c r="I2" s="25"/>
      <c r="J2" s="25"/>
      <c r="K2" s="25"/>
    </row>
    <row r="3" spans="1:11" ht="16.5" customHeight="1">
      <c r="A3" s="97" t="s">
        <v>156</v>
      </c>
      <c r="B3" s="97"/>
      <c r="C3" s="34"/>
      <c r="D3" s="98"/>
      <c r="E3" s="26"/>
      <c r="F3" s="26"/>
      <c r="G3" s="26"/>
      <c r="H3" s="26"/>
      <c r="I3" s="26"/>
      <c r="J3" s="26"/>
      <c r="K3" s="26"/>
    </row>
    <row r="4" spans="1:11" ht="16.5" customHeight="1">
      <c r="A4" s="99"/>
      <c r="B4" s="99"/>
      <c r="C4" s="100"/>
      <c r="D4" s="101"/>
      <c r="E4" s="27"/>
      <c r="F4" s="27"/>
      <c r="G4" s="27"/>
      <c r="H4" s="27"/>
      <c r="I4" s="27"/>
      <c r="J4" s="27"/>
      <c r="K4" s="27"/>
    </row>
    <row r="5" spans="1:11" ht="16.5" customHeight="1">
      <c r="A5" s="99"/>
      <c r="B5" s="99"/>
      <c r="C5" s="100"/>
      <c r="D5" s="101"/>
      <c r="E5" s="24"/>
      <c r="F5" s="24"/>
      <c r="G5" s="24"/>
      <c r="H5" s="24"/>
      <c r="I5" s="24"/>
      <c r="J5" s="24"/>
      <c r="K5" s="24"/>
    </row>
    <row r="6" spans="1:11" ht="16.149999999999999" customHeight="1">
      <c r="A6" s="99"/>
      <c r="B6" s="99"/>
      <c r="C6" s="100"/>
      <c r="D6" s="101"/>
      <c r="E6" s="244" t="s">
        <v>103</v>
      </c>
      <c r="F6" s="244"/>
      <c r="G6" s="244"/>
      <c r="H6" s="2"/>
      <c r="I6" s="244" t="s">
        <v>104</v>
      </c>
      <c r="J6" s="244"/>
      <c r="K6" s="244"/>
    </row>
    <row r="7" spans="1:11" ht="16.149999999999999" customHeight="1">
      <c r="A7" s="28"/>
      <c r="B7" s="29"/>
      <c r="C7" s="30"/>
      <c r="D7" s="30"/>
      <c r="E7" s="245" t="s">
        <v>102</v>
      </c>
      <c r="F7" s="245"/>
      <c r="G7" s="245"/>
      <c r="H7" s="9"/>
      <c r="I7" s="245" t="s">
        <v>102</v>
      </c>
      <c r="J7" s="245"/>
      <c r="K7" s="245"/>
    </row>
    <row r="8" spans="1:11" ht="16.149999999999999" customHeight="1">
      <c r="A8" s="28"/>
      <c r="B8" s="29"/>
      <c r="C8" s="30"/>
      <c r="D8" s="30"/>
      <c r="E8" s="10" t="s">
        <v>152</v>
      </c>
      <c r="F8" s="31"/>
      <c r="G8" s="10" t="s">
        <v>144</v>
      </c>
      <c r="H8" s="31"/>
      <c r="I8" s="10" t="s">
        <v>152</v>
      </c>
      <c r="J8" s="31"/>
      <c r="K8" s="10" t="s">
        <v>144</v>
      </c>
    </row>
    <row r="9" spans="1:11" ht="16.149999999999999" customHeight="1">
      <c r="C9" s="34" t="s">
        <v>0</v>
      </c>
      <c r="D9" s="35"/>
      <c r="E9" s="178" t="s">
        <v>33</v>
      </c>
      <c r="F9" s="21"/>
      <c r="G9" s="178" t="s">
        <v>33</v>
      </c>
      <c r="H9" s="21"/>
      <c r="I9" s="178" t="s">
        <v>33</v>
      </c>
      <c r="J9" s="21"/>
      <c r="K9" s="178" t="s">
        <v>33</v>
      </c>
    </row>
    <row r="10" spans="1:11" ht="10.15" customHeight="1">
      <c r="A10" s="153"/>
      <c r="C10" s="149"/>
      <c r="D10" s="149"/>
      <c r="E10" s="40"/>
      <c r="F10" s="40"/>
      <c r="G10" s="40"/>
      <c r="H10" s="40"/>
      <c r="I10" s="40"/>
      <c r="J10" s="40"/>
      <c r="K10" s="40"/>
    </row>
    <row r="11" spans="1:11" ht="16.149999999999999" customHeight="1">
      <c r="A11" s="148" t="s">
        <v>63</v>
      </c>
      <c r="C11" s="149"/>
      <c r="D11" s="149"/>
      <c r="E11" s="150"/>
      <c r="F11" s="151"/>
      <c r="G11" s="150"/>
      <c r="H11" s="151"/>
      <c r="I11" s="152"/>
      <c r="J11" s="39"/>
      <c r="K11" s="152"/>
    </row>
    <row r="12" spans="1:11" ht="10.15" customHeight="1">
      <c r="A12" s="153"/>
      <c r="C12" s="149"/>
      <c r="D12" s="149"/>
      <c r="E12" s="40"/>
      <c r="F12" s="40"/>
      <c r="G12" s="40"/>
      <c r="H12" s="40"/>
      <c r="I12" s="40"/>
      <c r="J12" s="40"/>
      <c r="K12" s="40"/>
    </row>
    <row r="13" spans="1:11" ht="16.149999999999999" customHeight="1">
      <c r="A13" s="153" t="s">
        <v>69</v>
      </c>
      <c r="C13" s="149"/>
      <c r="D13" s="149"/>
      <c r="E13" s="154">
        <v>446563363</v>
      </c>
      <c r="F13" s="36"/>
      <c r="G13" s="154">
        <v>339565729</v>
      </c>
      <c r="H13" s="154"/>
      <c r="I13" s="154">
        <v>41071694</v>
      </c>
      <c r="J13" s="154"/>
      <c r="K13" s="154">
        <v>34940449</v>
      </c>
    </row>
    <row r="14" spans="1:11" ht="16.149999999999999" customHeight="1">
      <c r="A14" s="153" t="s">
        <v>70</v>
      </c>
      <c r="C14" s="149"/>
      <c r="D14" s="149"/>
      <c r="E14" s="38">
        <v>4221521</v>
      </c>
      <c r="F14" s="36"/>
      <c r="G14" s="38">
        <v>3560006</v>
      </c>
      <c r="H14" s="36"/>
      <c r="I14" s="38">
        <v>0</v>
      </c>
      <c r="J14" s="36"/>
      <c r="K14" s="38">
        <v>0</v>
      </c>
    </row>
    <row r="15" spans="1:11" ht="10.15" customHeight="1">
      <c r="A15" s="153"/>
      <c r="C15" s="149"/>
      <c r="D15" s="149"/>
      <c r="E15" s="40"/>
      <c r="F15" s="40"/>
      <c r="G15" s="40"/>
      <c r="H15" s="40"/>
      <c r="I15" s="40"/>
      <c r="J15" s="40"/>
      <c r="K15" s="40"/>
    </row>
    <row r="16" spans="1:11" ht="16.149999999999999" customHeight="1">
      <c r="A16" s="149" t="s">
        <v>93</v>
      </c>
      <c r="C16" s="155"/>
      <c r="D16" s="156"/>
      <c r="E16" s="87">
        <f>SUM(E13:E15)</f>
        <v>450784884</v>
      </c>
      <c r="F16" s="40"/>
      <c r="G16" s="87">
        <f>SUM(G13:G15)</f>
        <v>343125735</v>
      </c>
      <c r="H16" s="40"/>
      <c r="I16" s="87">
        <f>SUM(I13:I15)</f>
        <v>41071694</v>
      </c>
      <c r="J16" s="40"/>
      <c r="K16" s="87">
        <f>SUM(K13:K15)</f>
        <v>34940449</v>
      </c>
    </row>
    <row r="17" spans="1:11" ht="10.15" customHeight="1">
      <c r="A17" s="149"/>
      <c r="C17" s="155"/>
      <c r="D17" s="156"/>
      <c r="E17" s="40"/>
      <c r="F17" s="40"/>
      <c r="G17" s="40"/>
      <c r="H17" s="40"/>
      <c r="I17" s="40"/>
      <c r="J17" s="40"/>
      <c r="K17" s="40"/>
    </row>
    <row r="18" spans="1:11" ht="16.149999999999999" customHeight="1">
      <c r="A18" s="148" t="s">
        <v>30</v>
      </c>
      <c r="C18" s="155"/>
      <c r="D18" s="156"/>
      <c r="E18" s="68"/>
      <c r="F18" s="68"/>
      <c r="G18" s="68"/>
      <c r="H18" s="68"/>
      <c r="I18" s="40"/>
      <c r="J18" s="40"/>
      <c r="K18" s="40"/>
    </row>
    <row r="19" spans="1:11" ht="10.15" customHeight="1">
      <c r="A19" s="153"/>
      <c r="C19" s="155"/>
      <c r="D19" s="149"/>
      <c r="E19" s="40"/>
      <c r="F19" s="40"/>
      <c r="G19" s="40"/>
      <c r="H19" s="40"/>
      <c r="I19" s="40"/>
      <c r="J19" s="40"/>
      <c r="K19" s="40"/>
    </row>
    <row r="20" spans="1:11" ht="16.149999999999999" customHeight="1">
      <c r="A20" s="153" t="s">
        <v>109</v>
      </c>
      <c r="B20" s="153"/>
      <c r="C20" s="155"/>
      <c r="D20" s="156"/>
      <c r="E20" s="154">
        <v>-307596257</v>
      </c>
      <c r="F20" s="36"/>
      <c r="G20" s="154">
        <v>-281357438</v>
      </c>
      <c r="H20" s="36"/>
      <c r="I20" s="154">
        <v>-34676547</v>
      </c>
      <c r="J20" s="36"/>
      <c r="K20" s="154">
        <v>-34987560</v>
      </c>
    </row>
    <row r="21" spans="1:11" ht="16.149999999999999" customHeight="1">
      <c r="A21" s="153" t="s">
        <v>64</v>
      </c>
      <c r="B21" s="153"/>
      <c r="C21" s="155"/>
      <c r="D21" s="156"/>
      <c r="E21" s="38">
        <v>-1640167</v>
      </c>
      <c r="F21" s="36"/>
      <c r="G21" s="38">
        <v>-1362406</v>
      </c>
      <c r="H21" s="36"/>
      <c r="I21" s="38">
        <v>0</v>
      </c>
      <c r="J21" s="36"/>
      <c r="K21" s="38">
        <v>0</v>
      </c>
    </row>
    <row r="22" spans="1:11" ht="10.15" customHeight="1">
      <c r="A22" s="153"/>
      <c r="B22" s="153"/>
      <c r="C22" s="155"/>
      <c r="D22" s="156"/>
      <c r="E22" s="40"/>
      <c r="F22" s="40"/>
      <c r="G22" s="40"/>
      <c r="H22" s="40"/>
      <c r="I22" s="40"/>
      <c r="J22" s="40"/>
      <c r="K22" s="40"/>
    </row>
    <row r="23" spans="1:11" ht="16.149999999999999" customHeight="1">
      <c r="A23" s="29" t="s">
        <v>65</v>
      </c>
      <c r="B23" s="32"/>
      <c r="C23" s="155"/>
      <c r="D23" s="156"/>
      <c r="E23" s="87">
        <f>SUM(E20:E22)</f>
        <v>-309236424</v>
      </c>
      <c r="F23" s="40"/>
      <c r="G23" s="87">
        <f>SUM(G20:G22)</f>
        <v>-282719844</v>
      </c>
      <c r="H23" s="40"/>
      <c r="I23" s="87">
        <f>SUM(I20:I22)</f>
        <v>-34676547</v>
      </c>
      <c r="J23" s="40"/>
      <c r="K23" s="87">
        <f>SUM(K20:K22)</f>
        <v>-34987560</v>
      </c>
    </row>
    <row r="24" spans="1:11" ht="10.15" customHeight="1">
      <c r="A24" s="157"/>
      <c r="C24" s="155"/>
      <c r="D24" s="156"/>
      <c r="E24" s="40"/>
      <c r="F24" s="40"/>
      <c r="G24" s="40"/>
      <c r="H24" s="40"/>
      <c r="I24" s="40"/>
      <c r="J24" s="40"/>
      <c r="K24" s="40"/>
    </row>
    <row r="25" spans="1:11" ht="16.149999999999999" customHeight="1">
      <c r="A25" s="29" t="s">
        <v>130</v>
      </c>
      <c r="B25" s="32"/>
      <c r="C25" s="155"/>
      <c r="D25" s="156"/>
      <c r="E25" s="154">
        <f>E16+E23</f>
        <v>141548460</v>
      </c>
      <c r="F25" s="154"/>
      <c r="G25" s="154">
        <f>G16+G23</f>
        <v>60405891</v>
      </c>
      <c r="H25" s="36"/>
      <c r="I25" s="154">
        <f>I16+I23</f>
        <v>6395147</v>
      </c>
      <c r="J25" s="36"/>
      <c r="K25" s="154">
        <f>K16+K23</f>
        <v>-47111</v>
      </c>
    </row>
    <row r="26" spans="1:11" ht="16.149999999999999" customHeight="1">
      <c r="A26" s="32" t="s">
        <v>137</v>
      </c>
      <c r="B26" s="32"/>
      <c r="C26" s="155">
        <v>27</v>
      </c>
      <c r="D26" s="156"/>
      <c r="E26" s="154">
        <v>10403813</v>
      </c>
      <c r="F26" s="36"/>
      <c r="G26" s="154">
        <v>1365081</v>
      </c>
      <c r="H26" s="36"/>
      <c r="I26" s="154">
        <v>36523885</v>
      </c>
      <c r="J26" s="36"/>
      <c r="K26" s="154">
        <v>29024265</v>
      </c>
    </row>
    <row r="27" spans="1:11" ht="16.149999999999999" customHeight="1">
      <c r="A27" s="157" t="s">
        <v>66</v>
      </c>
      <c r="C27" s="155"/>
      <c r="D27" s="156"/>
      <c r="E27" s="154">
        <v>-12089128</v>
      </c>
      <c r="F27" s="36"/>
      <c r="G27" s="154">
        <v>-9653976</v>
      </c>
      <c r="H27" s="36"/>
      <c r="I27" s="154">
        <v>-642265</v>
      </c>
      <c r="J27" s="36"/>
      <c r="K27" s="154">
        <v>-2300079</v>
      </c>
    </row>
    <row r="28" spans="1:11" ht="16.149999999999999" customHeight="1">
      <c r="A28" s="157" t="s">
        <v>67</v>
      </c>
      <c r="C28" s="155"/>
      <c r="D28" s="156"/>
      <c r="E28" s="154">
        <v>-102848901</v>
      </c>
      <c r="F28" s="36"/>
      <c r="G28" s="154">
        <v>-107194722</v>
      </c>
      <c r="H28" s="36"/>
      <c r="I28" s="154">
        <v>-41375107</v>
      </c>
      <c r="J28" s="36"/>
      <c r="K28" s="154">
        <v>-40706787</v>
      </c>
    </row>
    <row r="29" spans="1:11" ht="16.149999999999999" customHeight="1">
      <c r="A29" s="149" t="s">
        <v>44</v>
      </c>
      <c r="B29" s="32"/>
      <c r="C29" s="155">
        <v>28</v>
      </c>
      <c r="D29" s="156"/>
      <c r="E29" s="37">
        <v>-11241278</v>
      </c>
      <c r="F29" s="36"/>
      <c r="G29" s="37">
        <v>-10357622</v>
      </c>
      <c r="H29" s="36"/>
      <c r="I29" s="37">
        <v>-734332</v>
      </c>
      <c r="J29" s="36"/>
      <c r="K29" s="37">
        <v>-450043</v>
      </c>
    </row>
    <row r="30" spans="1:11" ht="10.15" customHeight="1">
      <c r="A30" s="149"/>
      <c r="B30" s="32"/>
      <c r="C30" s="156"/>
      <c r="D30" s="156"/>
      <c r="E30" s="39"/>
      <c r="F30" s="40"/>
      <c r="G30" s="39"/>
      <c r="H30" s="40"/>
      <c r="I30" s="40"/>
      <c r="J30" s="40"/>
      <c r="K30" s="40"/>
    </row>
    <row r="31" spans="1:11" ht="16.149999999999999" customHeight="1">
      <c r="A31" s="237" t="s">
        <v>160</v>
      </c>
      <c r="C31" s="156"/>
      <c r="D31" s="156"/>
      <c r="E31" s="158">
        <f>SUM(E25:E29)</f>
        <v>25772966</v>
      </c>
      <c r="F31" s="40"/>
      <c r="G31" s="158">
        <f>SUM(G25:G29)</f>
        <v>-65435348</v>
      </c>
      <c r="H31" s="40"/>
      <c r="I31" s="158">
        <f>SUM(I25:I29)</f>
        <v>167328</v>
      </c>
      <c r="J31" s="40"/>
      <c r="K31" s="158">
        <f>SUM(K25:K29)</f>
        <v>-14479755</v>
      </c>
    </row>
    <row r="32" spans="1:11" ht="16.149999999999999" customHeight="1">
      <c r="A32" s="238" t="s">
        <v>161</v>
      </c>
      <c r="C32" s="155">
        <v>30</v>
      </c>
      <c r="D32" s="156"/>
      <c r="E32" s="38">
        <v>-5642195</v>
      </c>
      <c r="F32" s="36"/>
      <c r="G32" s="38">
        <v>174952</v>
      </c>
      <c r="H32" s="36"/>
      <c r="I32" s="38">
        <v>58170</v>
      </c>
      <c r="J32" s="36"/>
      <c r="K32" s="38">
        <v>121760</v>
      </c>
    </row>
    <row r="33" spans="1:11" ht="10.15" customHeight="1">
      <c r="A33" s="84"/>
      <c r="C33" s="156"/>
      <c r="D33" s="156"/>
      <c r="E33" s="40"/>
      <c r="F33" s="40"/>
      <c r="G33" s="40"/>
      <c r="H33" s="40"/>
      <c r="I33" s="40"/>
      <c r="J33" s="40"/>
      <c r="K33" s="40"/>
    </row>
    <row r="34" spans="1:11" ht="16.149999999999999" customHeight="1">
      <c r="A34" s="239" t="s">
        <v>162</v>
      </c>
      <c r="C34" s="156"/>
      <c r="D34" s="156"/>
      <c r="E34" s="87">
        <f>SUM(E31:E32)</f>
        <v>20130771</v>
      </c>
      <c r="F34" s="40"/>
      <c r="G34" s="87">
        <f>SUM(G31:G32)</f>
        <v>-65260396</v>
      </c>
      <c r="H34" s="40"/>
      <c r="I34" s="87">
        <f>SUM(I31:I32)</f>
        <v>225498</v>
      </c>
      <c r="J34" s="40"/>
      <c r="K34" s="87">
        <f>SUM(K31:K32)</f>
        <v>-14357995</v>
      </c>
    </row>
    <row r="35" spans="1:11" ht="16.149999999999999" customHeight="1">
      <c r="A35" s="84"/>
      <c r="C35" s="156"/>
      <c r="D35" s="156"/>
      <c r="E35" s="40"/>
      <c r="F35" s="40"/>
      <c r="G35" s="40"/>
      <c r="H35" s="40"/>
      <c r="I35" s="40"/>
      <c r="J35" s="40"/>
      <c r="K35" s="40"/>
    </row>
    <row r="36" spans="1:11" ht="16.149999999999999" customHeight="1">
      <c r="A36" s="84" t="s">
        <v>182</v>
      </c>
      <c r="B36" s="230"/>
      <c r="C36" s="156"/>
      <c r="D36" s="156"/>
      <c r="E36" s="40"/>
      <c r="F36" s="40"/>
      <c r="G36" s="40"/>
      <c r="H36" s="40"/>
      <c r="I36" s="40"/>
      <c r="J36" s="40"/>
      <c r="K36" s="40"/>
    </row>
    <row r="37" spans="1:11" ht="16.149999999999999" customHeight="1">
      <c r="A37" s="242" t="s">
        <v>176</v>
      </c>
      <c r="B37" s="32"/>
      <c r="C37" s="156"/>
      <c r="D37" s="156"/>
      <c r="E37" s="32"/>
      <c r="F37" s="32"/>
      <c r="G37" s="32"/>
      <c r="H37" s="32"/>
      <c r="I37" s="32"/>
      <c r="J37" s="32"/>
      <c r="K37" s="32"/>
    </row>
    <row r="38" spans="1:11" ht="16.149999999999999" customHeight="1">
      <c r="A38" s="84"/>
      <c r="B38" s="32" t="s">
        <v>175</v>
      </c>
      <c r="C38" s="156"/>
      <c r="D38" s="156"/>
      <c r="E38" s="32"/>
      <c r="F38" s="32"/>
      <c r="G38" s="32"/>
      <c r="H38" s="32"/>
      <c r="I38" s="32"/>
      <c r="J38" s="32"/>
      <c r="K38" s="32"/>
    </row>
    <row r="39" spans="1:11" ht="16.149999999999999" customHeight="1">
      <c r="A39" s="84"/>
      <c r="B39" s="243" t="s">
        <v>177</v>
      </c>
      <c r="C39" s="156"/>
      <c r="D39" s="156"/>
      <c r="E39" s="32"/>
      <c r="F39" s="32"/>
      <c r="G39" s="32"/>
      <c r="H39" s="32"/>
      <c r="I39" s="32"/>
      <c r="J39" s="32"/>
      <c r="K39" s="32"/>
    </row>
    <row r="40" spans="1:11" ht="16.149999999999999" customHeight="1">
      <c r="A40" s="84"/>
      <c r="B40" s="243" t="s">
        <v>178</v>
      </c>
      <c r="C40" s="155">
        <v>24</v>
      </c>
      <c r="D40" s="156"/>
      <c r="E40" s="158">
        <v>-1474179</v>
      </c>
      <c r="F40" s="40"/>
      <c r="G40" s="158">
        <v>0</v>
      </c>
      <c r="H40" s="40"/>
      <c r="I40" s="158">
        <v>-559029</v>
      </c>
      <c r="J40" s="40"/>
      <c r="K40" s="158">
        <v>0</v>
      </c>
    </row>
    <row r="41" spans="1:11" ht="16.149999999999999" customHeight="1">
      <c r="A41" s="84"/>
      <c r="B41" s="243" t="s">
        <v>179</v>
      </c>
      <c r="C41" s="156"/>
      <c r="D41" s="156"/>
      <c r="E41" s="32"/>
      <c r="F41" s="32"/>
      <c r="G41" s="32"/>
      <c r="H41" s="32"/>
      <c r="I41" s="32"/>
      <c r="J41" s="32"/>
      <c r="K41" s="32"/>
    </row>
    <row r="42" spans="1:11" ht="16.149999999999999" customHeight="1">
      <c r="A42" s="84"/>
      <c r="B42" s="243" t="s">
        <v>180</v>
      </c>
      <c r="C42" s="156"/>
      <c r="D42" s="156"/>
      <c r="E42" s="38">
        <v>294836</v>
      </c>
      <c r="F42" s="36"/>
      <c r="G42" s="38">
        <v>0</v>
      </c>
      <c r="H42" s="36"/>
      <c r="I42" s="38">
        <v>111806</v>
      </c>
      <c r="J42" s="36"/>
      <c r="K42" s="38">
        <v>0</v>
      </c>
    </row>
    <row r="43" spans="1:11" ht="16.149999999999999" customHeight="1">
      <c r="A43" s="84" t="s">
        <v>183</v>
      </c>
      <c r="B43" s="243"/>
      <c r="C43" s="156"/>
      <c r="D43" s="156"/>
      <c r="E43" s="36"/>
      <c r="F43" s="36"/>
      <c r="G43" s="36"/>
      <c r="H43" s="36"/>
      <c r="I43" s="36"/>
      <c r="J43" s="36"/>
      <c r="K43" s="36"/>
    </row>
    <row r="44" spans="1:11" ht="16.149999999999999" customHeight="1">
      <c r="A44" s="84"/>
      <c r="B44" s="84" t="s">
        <v>181</v>
      </c>
      <c r="C44" s="156"/>
      <c r="D44" s="156"/>
      <c r="E44" s="38">
        <f>SUM(E40:E42)</f>
        <v>-1179343</v>
      </c>
      <c r="F44" s="36"/>
      <c r="G44" s="38">
        <f>SUM(G40:G42)</f>
        <v>0</v>
      </c>
      <c r="H44" s="36"/>
      <c r="I44" s="38">
        <f>SUM(I40:I42)</f>
        <v>-447223</v>
      </c>
      <c r="J44" s="36"/>
      <c r="K44" s="38">
        <f>SUM(K40:K42)</f>
        <v>0</v>
      </c>
    </row>
    <row r="45" spans="1:11" s="28" customFormat="1" ht="10.15" customHeight="1">
      <c r="A45" s="230"/>
      <c r="B45" s="230"/>
      <c r="C45" s="29"/>
      <c r="D45" s="156"/>
      <c r="E45" s="12"/>
      <c r="F45" s="12"/>
      <c r="G45" s="12"/>
      <c r="H45" s="12"/>
      <c r="I45" s="12"/>
      <c r="J45" s="12"/>
      <c r="K45" s="12"/>
    </row>
    <row r="46" spans="1:11" s="28" customFormat="1" ht="16.149999999999999" customHeight="1">
      <c r="A46" s="84" t="s">
        <v>184</v>
      </c>
      <c r="B46" s="230"/>
      <c r="C46" s="29"/>
      <c r="D46" s="156"/>
      <c r="E46" s="12"/>
      <c r="F46" s="12"/>
      <c r="G46" s="12"/>
      <c r="H46" s="12"/>
      <c r="I46" s="12"/>
      <c r="J46" s="12"/>
      <c r="K46" s="12"/>
    </row>
    <row r="47" spans="1:11" ht="16.149999999999999" customHeight="1" thickBot="1">
      <c r="A47" s="84"/>
      <c r="B47" s="84" t="s">
        <v>132</v>
      </c>
      <c r="C47" s="29"/>
      <c r="D47" s="156"/>
      <c r="E47" s="107">
        <f>E34+E44</f>
        <v>18951428</v>
      </c>
      <c r="F47" s="12"/>
      <c r="G47" s="107">
        <f>G34+G44</f>
        <v>-65260396</v>
      </c>
      <c r="H47" s="12"/>
      <c r="I47" s="107">
        <f>I34+I44</f>
        <v>-221725</v>
      </c>
      <c r="J47" s="12"/>
      <c r="K47" s="107">
        <f>K34+K44</f>
        <v>-14357995</v>
      </c>
    </row>
    <row r="48" spans="1:11" ht="16.149999999999999" customHeight="1" thickTop="1">
      <c r="A48" s="247"/>
      <c r="B48" s="247"/>
      <c r="C48" s="33"/>
      <c r="D48" s="156"/>
      <c r="E48" s="68"/>
      <c r="F48" s="12"/>
      <c r="G48" s="68"/>
      <c r="H48" s="12"/>
      <c r="I48" s="12"/>
      <c r="J48" s="12"/>
      <c r="K48" s="12"/>
    </row>
    <row r="49" spans="1:11" s="149" customFormat="1" ht="16.149999999999999" customHeight="1">
      <c r="A49" s="240" t="s">
        <v>163</v>
      </c>
      <c r="C49" s="155">
        <v>31</v>
      </c>
    </row>
    <row r="50" spans="1:11" ht="10.15" customHeight="1">
      <c r="A50" s="230"/>
      <c r="B50" s="230"/>
      <c r="D50" s="156"/>
      <c r="E50" s="12"/>
      <c r="F50" s="12"/>
      <c r="G50" s="12"/>
      <c r="H50" s="12"/>
      <c r="I50" s="12"/>
      <c r="J50" s="12"/>
      <c r="K50" s="12"/>
    </row>
    <row r="51" spans="1:11" ht="16.149999999999999" customHeight="1">
      <c r="A51" s="238" t="s">
        <v>164</v>
      </c>
      <c r="C51" s="28"/>
      <c r="D51" s="149"/>
      <c r="E51" s="236">
        <v>2.58E-2</v>
      </c>
      <c r="F51" s="42"/>
      <c r="G51" s="236">
        <v>-8.3500000000000005E-2</v>
      </c>
      <c r="H51" s="42"/>
      <c r="I51" s="236">
        <v>2.9999999999999997E-4</v>
      </c>
      <c r="J51" s="42"/>
      <c r="K51" s="236">
        <v>-1.84E-2</v>
      </c>
    </row>
    <row r="52" spans="1:11" ht="16.149999999999999" customHeight="1">
      <c r="A52" s="84"/>
      <c r="C52" s="156"/>
      <c r="D52" s="156"/>
      <c r="E52" s="40"/>
      <c r="F52" s="40"/>
      <c r="G52" s="40"/>
      <c r="H52" s="40"/>
      <c r="I52" s="40"/>
      <c r="J52" s="40"/>
      <c r="K52" s="40"/>
    </row>
    <row r="53" spans="1:11" ht="16.149999999999999" customHeight="1">
      <c r="A53" s="84"/>
      <c r="C53" s="156"/>
      <c r="D53" s="156"/>
      <c r="E53" s="40"/>
      <c r="F53" s="40"/>
      <c r="G53" s="40"/>
      <c r="H53" s="40"/>
      <c r="I53" s="40"/>
      <c r="J53" s="40"/>
      <c r="K53" s="40"/>
    </row>
    <row r="54" spans="1:11" ht="13.5" customHeight="1">
      <c r="A54" s="84"/>
      <c r="C54" s="156"/>
      <c r="D54" s="156"/>
      <c r="E54" s="40"/>
      <c r="F54" s="40"/>
      <c r="G54" s="40"/>
      <c r="H54" s="40"/>
      <c r="I54" s="40"/>
      <c r="J54" s="40"/>
      <c r="K54" s="40"/>
    </row>
    <row r="55" spans="1:11" ht="16.149999999999999" customHeight="1">
      <c r="A55" s="246" t="s">
        <v>112</v>
      </c>
      <c r="B55" s="246"/>
      <c r="C55" s="246"/>
      <c r="D55" s="246"/>
      <c r="E55" s="246"/>
      <c r="F55" s="246"/>
      <c r="G55" s="246"/>
      <c r="H55" s="246"/>
      <c r="I55" s="246"/>
      <c r="J55" s="246"/>
      <c r="K55" s="246"/>
    </row>
    <row r="56" spans="1:11" ht="16.149999999999999" customHeight="1">
      <c r="A56" s="84"/>
      <c r="C56" s="156"/>
      <c r="D56" s="156"/>
      <c r="E56" s="40"/>
      <c r="F56" s="40"/>
      <c r="G56" s="40"/>
      <c r="H56" s="40"/>
      <c r="I56" s="40"/>
      <c r="J56" s="40"/>
      <c r="K56" s="40"/>
    </row>
    <row r="57" spans="1:11" ht="22.15" customHeight="1">
      <c r="A57" s="159" t="str">
        <f>+'5-7'!A100</f>
        <v>The accompanying notes are an integral part of these consolidated and separate financial statements.</v>
      </c>
      <c r="B57" s="108"/>
      <c r="C57" s="160"/>
      <c r="D57" s="160"/>
      <c r="E57" s="87"/>
      <c r="F57" s="87"/>
      <c r="G57" s="87"/>
      <c r="H57" s="87"/>
      <c r="I57" s="87"/>
      <c r="J57" s="87"/>
      <c r="K57" s="87"/>
    </row>
  </sheetData>
  <mergeCells count="6">
    <mergeCell ref="E6:G6"/>
    <mergeCell ref="I6:K6"/>
    <mergeCell ref="A55:K55"/>
    <mergeCell ref="E7:G7"/>
    <mergeCell ref="I7:K7"/>
    <mergeCell ref="A48:B48"/>
  </mergeCells>
  <pageMargins left="0.8" right="0.5" top="0.5" bottom="0.6" header="0.49" footer="0.4"/>
  <pageSetup paperSize="9" scale="95" firstPageNumber="8" orientation="portrait" useFirstPageNumber="1" horizontalDpi="1200" verticalDpi="1200" r:id="rId1"/>
  <headerFooter>
    <oddFooter>&amp;R&amp;"Arial,Regular"&amp;9&amp;P</oddFooter>
  </headerFooter>
  <ignoredErrors>
    <ignoredError sqref="E11:F12 H11:J12 H8 J8 F8 E8 G8 K8 I8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P35"/>
  <sheetViews>
    <sheetView zoomScale="107" zoomScaleNormal="107" zoomScaleSheetLayoutView="100" workbookViewId="0">
      <selection activeCell="A7" sqref="A7"/>
    </sheetView>
  </sheetViews>
  <sheetFormatPr defaultColWidth="18.5703125" defaultRowHeight="15" customHeight="1"/>
  <cols>
    <col min="1" max="1" width="37.140625" style="50" customWidth="1"/>
    <col min="2" max="2" width="1.42578125" style="45" customWidth="1"/>
    <col min="3" max="3" width="0.85546875" style="46" customWidth="1"/>
    <col min="4" max="4" width="14.28515625" style="47" bestFit="1" customWidth="1"/>
    <col min="5" max="5" width="0.85546875" style="46" customWidth="1"/>
    <col min="6" max="6" width="11.7109375" style="47" customWidth="1"/>
    <col min="7" max="7" width="0.85546875" style="46" customWidth="1"/>
    <col min="8" max="8" width="15.42578125" style="47" bestFit="1" customWidth="1"/>
    <col min="9" max="9" width="0.85546875" style="48" customWidth="1"/>
    <col min="10" max="10" width="16.42578125" style="47" bestFit="1" customWidth="1"/>
    <col min="11" max="11" width="0.85546875" style="46" customWidth="1"/>
    <col min="12" max="12" width="15.42578125" style="46" bestFit="1" customWidth="1"/>
    <col min="13" max="13" width="0.85546875" style="46" customWidth="1"/>
    <col min="14" max="14" width="11.7109375" style="46" customWidth="1"/>
    <col min="15" max="15" width="0.85546875" style="46" customWidth="1"/>
    <col min="16" max="16" width="15.42578125" style="47" bestFit="1" customWidth="1"/>
    <col min="17" max="16384" width="18.5703125" style="50"/>
  </cols>
  <sheetData>
    <row r="1" spans="1:16" ht="16.5" customHeight="1">
      <c r="A1" s="44" t="s">
        <v>41</v>
      </c>
    </row>
    <row r="2" spans="1:16" ht="16.5" customHeight="1">
      <c r="A2" s="51" t="s">
        <v>95</v>
      </c>
      <c r="B2" s="52"/>
      <c r="C2" s="53"/>
      <c r="D2" s="54"/>
      <c r="E2" s="55"/>
      <c r="F2" s="54"/>
      <c r="G2" s="55"/>
      <c r="H2" s="54"/>
      <c r="J2" s="54"/>
      <c r="K2" s="55"/>
      <c r="L2" s="55"/>
      <c r="M2" s="55"/>
      <c r="N2" s="55"/>
      <c r="O2" s="55"/>
      <c r="P2" s="54"/>
    </row>
    <row r="3" spans="1:16" ht="16.5" customHeight="1">
      <c r="A3" s="56" t="str">
        <f>+'8'!A3</f>
        <v>For the year ended 31 December 2023</v>
      </c>
      <c r="B3" s="57"/>
      <c r="C3" s="58"/>
      <c r="D3" s="59"/>
      <c r="E3" s="58"/>
      <c r="F3" s="59"/>
      <c r="G3" s="58"/>
      <c r="H3" s="59"/>
      <c r="I3" s="60"/>
      <c r="J3" s="59"/>
      <c r="K3" s="58"/>
      <c r="L3" s="58"/>
      <c r="M3" s="58"/>
      <c r="N3" s="58"/>
      <c r="O3" s="58"/>
      <c r="P3" s="59"/>
    </row>
    <row r="4" spans="1:16" ht="16.5" customHeight="1">
      <c r="A4" s="61"/>
      <c r="B4" s="62"/>
      <c r="C4" s="63"/>
      <c r="D4" s="64"/>
      <c r="E4" s="63"/>
      <c r="F4" s="64"/>
      <c r="G4" s="63"/>
      <c r="H4" s="64"/>
      <c r="I4" s="65"/>
      <c r="J4" s="64"/>
      <c r="K4" s="63"/>
      <c r="L4" s="63"/>
      <c r="M4" s="63"/>
      <c r="N4" s="63"/>
      <c r="O4" s="63"/>
      <c r="P4" s="64"/>
    </row>
    <row r="5" spans="1:16" ht="16.5" customHeight="1">
      <c r="A5" s="66"/>
      <c r="B5" s="52"/>
      <c r="C5" s="53"/>
      <c r="D5" s="67"/>
      <c r="E5" s="53"/>
      <c r="F5" s="67"/>
      <c r="G5" s="53"/>
      <c r="H5" s="67"/>
      <c r="I5" s="68"/>
      <c r="J5" s="67"/>
      <c r="K5" s="53"/>
      <c r="L5" s="53"/>
      <c r="M5" s="53"/>
      <c r="N5" s="53"/>
      <c r="O5" s="53"/>
      <c r="P5" s="67"/>
    </row>
    <row r="6" spans="1:16" s="230" customFormat="1" ht="16.5" customHeight="1">
      <c r="A6" s="69"/>
      <c r="B6" s="70"/>
      <c r="C6" s="71"/>
      <c r="D6" s="250" t="s">
        <v>98</v>
      </c>
      <c r="E6" s="250"/>
      <c r="F6" s="250"/>
      <c r="G6" s="250"/>
      <c r="H6" s="250"/>
      <c r="I6" s="250"/>
      <c r="J6" s="250"/>
      <c r="K6" s="250"/>
      <c r="L6" s="250"/>
      <c r="M6" s="250"/>
      <c r="N6" s="250"/>
      <c r="O6" s="250"/>
      <c r="P6" s="250"/>
    </row>
    <row r="7" spans="1:16" s="230" customFormat="1" ht="16.5" customHeight="1">
      <c r="A7" s="69"/>
      <c r="B7" s="70"/>
      <c r="C7" s="71"/>
      <c r="D7" s="249" t="s">
        <v>35</v>
      </c>
      <c r="E7" s="249"/>
      <c r="F7" s="249"/>
      <c r="G7" s="249"/>
      <c r="H7" s="249"/>
      <c r="I7" s="249"/>
      <c r="J7" s="249"/>
      <c r="K7" s="249"/>
      <c r="L7" s="249"/>
      <c r="M7" s="73"/>
      <c r="N7" s="73"/>
      <c r="O7" s="74"/>
      <c r="P7" s="74"/>
    </row>
    <row r="8" spans="1:16" s="230" customFormat="1" ht="16.5" customHeight="1">
      <c r="B8" s="70"/>
      <c r="D8" s="78" t="s">
        <v>36</v>
      </c>
      <c r="E8" s="75"/>
      <c r="F8" s="75"/>
      <c r="G8" s="76"/>
      <c r="H8" s="248" t="s">
        <v>120</v>
      </c>
      <c r="I8" s="248"/>
      <c r="J8" s="248"/>
      <c r="K8" s="76"/>
      <c r="L8" s="76"/>
      <c r="M8" s="76"/>
      <c r="N8" s="77" t="s">
        <v>38</v>
      </c>
      <c r="O8" s="76"/>
      <c r="P8" s="78"/>
    </row>
    <row r="9" spans="1:16" s="230" customFormat="1" ht="16.5" customHeight="1">
      <c r="B9" s="70"/>
      <c r="D9" s="78" t="s">
        <v>37</v>
      </c>
      <c r="E9" s="79"/>
      <c r="F9" s="76" t="s">
        <v>71</v>
      </c>
      <c r="G9" s="76"/>
      <c r="H9" s="78" t="s">
        <v>75</v>
      </c>
      <c r="I9" s="76"/>
      <c r="K9" s="76"/>
      <c r="L9" s="78" t="s">
        <v>28</v>
      </c>
      <c r="M9" s="76"/>
      <c r="N9" s="83" t="s">
        <v>39</v>
      </c>
      <c r="O9" s="76"/>
      <c r="P9" s="78" t="s">
        <v>148</v>
      </c>
    </row>
    <row r="10" spans="1:16" s="230" customFormat="1" ht="16.5" customHeight="1">
      <c r="B10" s="70"/>
      <c r="D10" s="76" t="s">
        <v>4</v>
      </c>
      <c r="E10" s="79"/>
      <c r="F10" s="76" t="s">
        <v>72</v>
      </c>
      <c r="G10" s="76"/>
      <c r="H10" s="206" t="s">
        <v>76</v>
      </c>
      <c r="I10" s="76"/>
      <c r="J10" s="76" t="s">
        <v>8</v>
      </c>
      <c r="K10" s="76"/>
      <c r="L10" s="76" t="s">
        <v>27</v>
      </c>
      <c r="M10" s="76"/>
      <c r="N10" s="83" t="s">
        <v>40</v>
      </c>
      <c r="O10" s="76"/>
      <c r="P10" s="76" t="s">
        <v>147</v>
      </c>
    </row>
    <row r="11" spans="1:16" s="230" customFormat="1" ht="16.5" customHeight="1">
      <c r="A11" s="72"/>
      <c r="B11" s="208"/>
      <c r="D11" s="209" t="s">
        <v>33</v>
      </c>
      <c r="F11" s="209" t="s">
        <v>33</v>
      </c>
      <c r="H11" s="209" t="s">
        <v>33</v>
      </c>
      <c r="J11" s="209" t="s">
        <v>33</v>
      </c>
      <c r="L11" s="209" t="s">
        <v>33</v>
      </c>
      <c r="N11" s="209" t="s">
        <v>33</v>
      </c>
      <c r="P11" s="209" t="s">
        <v>33</v>
      </c>
    </row>
    <row r="12" spans="1:16" s="72" customFormat="1" ht="16.5" customHeight="1">
      <c r="B12" s="80"/>
      <c r="D12" s="81"/>
      <c r="E12" s="10"/>
      <c r="F12" s="81"/>
      <c r="G12" s="82"/>
      <c r="H12" s="83"/>
      <c r="I12" s="82"/>
      <c r="J12" s="83"/>
      <c r="K12" s="82"/>
      <c r="L12" s="83"/>
      <c r="M12" s="82"/>
      <c r="N12" s="83"/>
      <c r="O12" s="82"/>
      <c r="P12" s="83"/>
    </row>
    <row r="13" spans="1:16" s="72" customFormat="1" ht="16.5" customHeight="1">
      <c r="A13" s="71" t="s">
        <v>141</v>
      </c>
      <c r="B13" s="80"/>
      <c r="D13" s="68">
        <v>781628733</v>
      </c>
      <c r="E13" s="48"/>
      <c r="F13" s="68">
        <v>906214683</v>
      </c>
      <c r="G13" s="48"/>
      <c r="H13" s="68">
        <v>10658657</v>
      </c>
      <c r="I13" s="48"/>
      <c r="J13" s="68">
        <v>-376395654</v>
      </c>
      <c r="K13" s="48"/>
      <c r="L13" s="68">
        <v>1322106419</v>
      </c>
      <c r="M13" s="48"/>
      <c r="N13" s="68" t="s">
        <v>113</v>
      </c>
      <c r="O13" s="48"/>
      <c r="P13" s="68">
        <v>1322106419</v>
      </c>
    </row>
    <row r="14" spans="1:16" s="230" customFormat="1" ht="6" customHeight="1">
      <c r="A14" s="84"/>
      <c r="B14" s="70"/>
      <c r="C14" s="231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</row>
    <row r="15" spans="1:16" s="72" customFormat="1" ht="16.5" customHeight="1">
      <c r="A15" s="161" t="s">
        <v>142</v>
      </c>
      <c r="B15" s="70"/>
      <c r="C15" s="231"/>
      <c r="D15" s="85"/>
      <c r="E15" s="85"/>
      <c r="F15" s="85"/>
      <c r="G15" s="85"/>
      <c r="H15" s="85"/>
      <c r="I15" s="85"/>
      <c r="J15" s="85"/>
      <c r="K15" s="85"/>
      <c r="L15" s="86"/>
      <c r="M15" s="85"/>
      <c r="N15" s="85"/>
      <c r="O15" s="85"/>
      <c r="P15" s="40"/>
    </row>
    <row r="16" spans="1:16" s="230" customFormat="1" ht="16.5" customHeight="1">
      <c r="A16" s="72" t="s">
        <v>114</v>
      </c>
      <c r="B16" s="80"/>
      <c r="C16" s="72"/>
      <c r="D16" s="60">
        <v>0</v>
      </c>
      <c r="E16" s="48"/>
      <c r="F16" s="60">
        <v>0</v>
      </c>
      <c r="G16" s="48"/>
      <c r="H16" s="60">
        <v>0</v>
      </c>
      <c r="I16" s="211"/>
      <c r="J16" s="219">
        <v>-65260396</v>
      </c>
      <c r="K16" s="214"/>
      <c r="L16" s="60">
        <v>-65260396</v>
      </c>
      <c r="M16" s="214"/>
      <c r="N16" s="60">
        <v>0</v>
      </c>
      <c r="O16" s="214"/>
      <c r="P16" s="60">
        <f>SUM(L16:N16)</f>
        <v>-65260396</v>
      </c>
    </row>
    <row r="17" spans="1:16" s="230" customFormat="1" ht="16.5" customHeight="1">
      <c r="A17" s="72"/>
      <c r="B17" s="80"/>
      <c r="C17" s="72"/>
      <c r="D17" s="82"/>
      <c r="E17" s="82"/>
      <c r="F17" s="82"/>
      <c r="G17" s="82"/>
      <c r="H17" s="82"/>
      <c r="I17" s="82"/>
      <c r="J17" s="215"/>
      <c r="K17" s="215"/>
      <c r="L17" s="215"/>
      <c r="M17" s="215"/>
      <c r="N17" s="215"/>
      <c r="O17" s="215"/>
      <c r="P17" s="215"/>
    </row>
    <row r="18" spans="1:16" ht="16.5" customHeight="1" thickBot="1">
      <c r="A18" s="71" t="s">
        <v>143</v>
      </c>
      <c r="B18" s="80"/>
      <c r="C18" s="72"/>
      <c r="D18" s="220">
        <f t="shared" ref="D18" si="0">SUM(D13:D16)</f>
        <v>781628733</v>
      </c>
      <c r="E18" s="40"/>
      <c r="F18" s="220">
        <f t="shared" ref="F18" si="1">SUM(F13:F16)</f>
        <v>906214683</v>
      </c>
      <c r="G18" s="40"/>
      <c r="H18" s="220">
        <f t="shared" ref="H18" si="2">SUM(H13:H16)</f>
        <v>10658657</v>
      </c>
      <c r="I18" s="40"/>
      <c r="J18" s="221">
        <f t="shared" ref="J18" si="3">SUM(J13:J16)</f>
        <v>-441656050</v>
      </c>
      <c r="K18" s="214"/>
      <c r="L18" s="222">
        <f t="shared" ref="L18" si="4">SUM(L13:L16)</f>
        <v>1256846023</v>
      </c>
      <c r="M18" s="214"/>
      <c r="N18" s="222">
        <f t="shared" ref="N18" si="5">SUM(N13:N16)</f>
        <v>0</v>
      </c>
      <c r="O18" s="214"/>
      <c r="P18" s="222">
        <f t="shared" ref="P18" si="6">SUM(P13:P16)</f>
        <v>1256846023</v>
      </c>
    </row>
    <row r="19" spans="1:16" ht="16.5" customHeight="1" thickTop="1">
      <c r="A19" s="71"/>
      <c r="B19" s="80"/>
      <c r="C19" s="72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</row>
    <row r="20" spans="1:16" ht="16.5" customHeight="1">
      <c r="A20" s="71"/>
      <c r="B20" s="80"/>
      <c r="C20" s="72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</row>
    <row r="21" spans="1:16" s="72" customFormat="1" ht="16.5" customHeight="1">
      <c r="A21" s="71" t="s">
        <v>153</v>
      </c>
      <c r="B21" s="80"/>
      <c r="D21" s="68">
        <v>781628733</v>
      </c>
      <c r="E21" s="48"/>
      <c r="F21" s="68">
        <v>906214683</v>
      </c>
      <c r="G21" s="48"/>
      <c r="H21" s="68">
        <v>10658657</v>
      </c>
      <c r="I21" s="48"/>
      <c r="J21" s="68">
        <v>-441656050</v>
      </c>
      <c r="K21" s="48"/>
      <c r="L21" s="68">
        <f>SUM(D21:J21)</f>
        <v>1256846023</v>
      </c>
      <c r="M21" s="48"/>
      <c r="N21" s="68">
        <v>0</v>
      </c>
      <c r="O21" s="48"/>
      <c r="P21" s="68">
        <f>SUM(L21:N21)</f>
        <v>1256846023</v>
      </c>
    </row>
    <row r="22" spans="1:16" s="230" customFormat="1" ht="6" customHeight="1">
      <c r="A22" s="84"/>
      <c r="B22" s="7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72" customFormat="1" ht="16.5" customHeight="1">
      <c r="A23" s="161" t="s">
        <v>154</v>
      </c>
      <c r="B23" s="70"/>
      <c r="C23" s="230"/>
      <c r="D23" s="85"/>
      <c r="E23" s="85"/>
      <c r="F23" s="85"/>
      <c r="G23" s="85"/>
      <c r="H23" s="85"/>
      <c r="I23" s="85"/>
      <c r="J23" s="85"/>
      <c r="K23" s="85"/>
      <c r="L23" s="86"/>
      <c r="M23" s="85"/>
      <c r="N23" s="85"/>
      <c r="O23" s="85"/>
      <c r="P23" s="40"/>
    </row>
    <row r="24" spans="1:16" s="230" customFormat="1" ht="16.5" customHeight="1">
      <c r="A24" s="238" t="s">
        <v>165</v>
      </c>
      <c r="B24" s="80"/>
      <c r="C24" s="72"/>
      <c r="D24" s="60">
        <v>0</v>
      </c>
      <c r="E24" s="48">
        <v>0</v>
      </c>
      <c r="F24" s="60">
        <v>0</v>
      </c>
      <c r="G24" s="48"/>
      <c r="H24" s="60">
        <v>0</v>
      </c>
      <c r="I24" s="211"/>
      <c r="J24" s="219">
        <f>'8'!E47</f>
        <v>18951428</v>
      </c>
      <c r="K24" s="214"/>
      <c r="L24" s="60">
        <f>SUM(D24:J24)</f>
        <v>18951428</v>
      </c>
      <c r="M24" s="214"/>
      <c r="N24" s="60">
        <v>0</v>
      </c>
      <c r="O24" s="214"/>
      <c r="P24" s="60">
        <f>SUM(L24:N24)</f>
        <v>18951428</v>
      </c>
    </row>
    <row r="25" spans="1:16" s="230" customFormat="1" ht="16.5" customHeight="1">
      <c r="A25" s="72"/>
      <c r="B25" s="80"/>
      <c r="C25" s="72"/>
      <c r="D25" s="82"/>
      <c r="E25" s="82"/>
      <c r="F25" s="82"/>
      <c r="G25" s="82"/>
      <c r="H25" s="82"/>
      <c r="I25" s="82"/>
      <c r="J25" s="215"/>
      <c r="K25" s="215"/>
      <c r="L25" s="215"/>
      <c r="M25" s="215"/>
      <c r="N25" s="215"/>
      <c r="O25" s="215"/>
      <c r="P25" s="215"/>
    </row>
    <row r="26" spans="1:16" ht="16.5" customHeight="1" thickBot="1">
      <c r="A26" s="71" t="s">
        <v>155</v>
      </c>
      <c r="B26" s="80"/>
      <c r="C26" s="72"/>
      <c r="D26" s="220">
        <f t="shared" ref="D26:P26" si="7">SUM(D21:D24)</f>
        <v>781628733</v>
      </c>
      <c r="E26" s="40"/>
      <c r="F26" s="220">
        <f t="shared" si="7"/>
        <v>906214683</v>
      </c>
      <c r="G26" s="40"/>
      <c r="H26" s="220">
        <f t="shared" si="7"/>
        <v>10658657</v>
      </c>
      <c r="I26" s="40"/>
      <c r="J26" s="221">
        <f t="shared" si="7"/>
        <v>-422704622</v>
      </c>
      <c r="K26" s="214"/>
      <c r="L26" s="222">
        <f t="shared" si="7"/>
        <v>1275797451</v>
      </c>
      <c r="M26" s="214"/>
      <c r="N26" s="222">
        <f t="shared" si="7"/>
        <v>0</v>
      </c>
      <c r="O26" s="214"/>
      <c r="P26" s="222">
        <f t="shared" si="7"/>
        <v>1275797451</v>
      </c>
    </row>
    <row r="27" spans="1:16" ht="16.5" customHeight="1" thickTop="1">
      <c r="A27" s="71"/>
      <c r="B27" s="80"/>
      <c r="C27" s="72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</row>
    <row r="28" spans="1:16" ht="16.5" customHeight="1">
      <c r="A28" s="71"/>
      <c r="B28" s="80"/>
      <c r="C28" s="72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</row>
    <row r="29" spans="1:16" ht="16.5" customHeight="1">
      <c r="A29" s="71"/>
      <c r="B29" s="80"/>
      <c r="C29" s="72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</row>
    <row r="30" spans="1:16" ht="16.5" customHeight="1">
      <c r="A30" s="71"/>
      <c r="B30" s="80"/>
      <c r="C30" s="72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</row>
    <row r="31" spans="1:16" ht="16.5" customHeight="1">
      <c r="A31" s="71"/>
      <c r="B31" s="80"/>
      <c r="C31" s="72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</row>
    <row r="32" spans="1:16" ht="16.5" customHeight="1">
      <c r="A32" s="71"/>
      <c r="B32" s="80"/>
      <c r="C32" s="72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0"/>
    </row>
    <row r="33" spans="1:16" ht="17.25" customHeight="1">
      <c r="A33" s="71"/>
      <c r="B33" s="80"/>
      <c r="C33" s="72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</row>
    <row r="34" spans="1:16" ht="3" customHeight="1">
      <c r="A34" s="71"/>
      <c r="B34" s="80"/>
      <c r="C34" s="72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</row>
    <row r="35" spans="1:16" ht="22.15" customHeight="1">
      <c r="A35" s="88" t="str">
        <f>'8'!A57</f>
        <v>The accompanying notes are an integral part of these consolidated and separate financial statements.</v>
      </c>
      <c r="B35" s="89"/>
      <c r="C35" s="90"/>
      <c r="D35" s="91"/>
      <c r="E35" s="90"/>
      <c r="F35" s="91"/>
      <c r="G35" s="90"/>
      <c r="H35" s="91"/>
      <c r="I35" s="90"/>
      <c r="J35" s="91"/>
      <c r="K35" s="90"/>
      <c r="L35" s="90"/>
      <c r="M35" s="90"/>
      <c r="N35" s="90"/>
      <c r="O35" s="90"/>
      <c r="P35" s="91"/>
    </row>
  </sheetData>
  <mergeCells count="3">
    <mergeCell ref="H8:J8"/>
    <mergeCell ref="D7:L7"/>
    <mergeCell ref="D6:P6"/>
  </mergeCells>
  <phoneticPr fontId="0" type="noConversion"/>
  <pageMargins left="0.7" right="0.7" top="0.5" bottom="0.6" header="0.49" footer="0.4"/>
  <pageSetup paperSize="9" firstPageNumber="9" orientation="landscape" useFirstPageNumber="1" horizontalDpi="1200" verticalDpi="1200" r:id="rId1"/>
  <headerFooter>
    <oddFooter>&amp;R&amp;"Arial,Regular"&amp;9&amp;P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M35"/>
  <sheetViews>
    <sheetView zoomScale="107" zoomScaleNormal="107" zoomScaleSheetLayoutView="100" workbookViewId="0">
      <selection activeCell="A16" sqref="A16"/>
    </sheetView>
  </sheetViews>
  <sheetFormatPr defaultColWidth="18.5703125" defaultRowHeight="15" customHeight="1"/>
  <cols>
    <col min="1" max="1" width="38.28515625" style="50" customWidth="1"/>
    <col min="2" max="2" width="8.140625" style="50" customWidth="1"/>
    <col min="3" max="3" width="7.140625" style="48" customWidth="1"/>
    <col min="4" max="4" width="1.28515625" style="46" customWidth="1"/>
    <col min="5" max="5" width="14.5703125" style="46" customWidth="1"/>
    <col min="6" max="6" width="1.28515625" style="46" customWidth="1"/>
    <col min="7" max="7" width="14.85546875" style="46" customWidth="1"/>
    <col min="8" max="8" width="1.28515625" style="46" customWidth="1"/>
    <col min="9" max="9" width="15.7109375" style="46" customWidth="1"/>
    <col min="10" max="10" width="1.28515625" style="46" customWidth="1"/>
    <col min="11" max="11" width="15.7109375" style="46" customWidth="1"/>
    <col min="12" max="12" width="1.28515625" style="48" customWidth="1"/>
    <col min="13" max="13" width="15.7109375" style="48" customWidth="1"/>
    <col min="14" max="16384" width="18.5703125" style="50"/>
  </cols>
  <sheetData>
    <row r="1" spans="1:13" ht="16.5" customHeight="1">
      <c r="A1" s="44" t="s">
        <v>41</v>
      </c>
    </row>
    <row r="2" spans="1:13" ht="16.5" customHeight="1">
      <c r="A2" s="51" t="s">
        <v>105</v>
      </c>
      <c r="B2" s="51"/>
      <c r="C2" s="82"/>
      <c r="D2" s="53"/>
      <c r="E2" s="53"/>
      <c r="F2" s="53"/>
      <c r="G2" s="55"/>
      <c r="H2" s="55"/>
      <c r="I2" s="55"/>
      <c r="J2" s="55"/>
      <c r="K2" s="55"/>
    </row>
    <row r="3" spans="1:13" ht="16.5" customHeight="1">
      <c r="A3" s="56" t="str">
        <f>+'9'!A3</f>
        <v>For the year ended 31 December 2023</v>
      </c>
      <c r="B3" s="56"/>
      <c r="C3" s="94"/>
      <c r="D3" s="58"/>
      <c r="E3" s="58"/>
      <c r="F3" s="58"/>
      <c r="G3" s="58"/>
      <c r="H3" s="58"/>
      <c r="I3" s="58"/>
      <c r="J3" s="58"/>
      <c r="K3" s="58"/>
      <c r="L3" s="60"/>
      <c r="M3" s="60"/>
    </row>
    <row r="4" spans="1:13" ht="16.5" customHeight="1">
      <c r="A4" s="66"/>
      <c r="B4" s="66"/>
      <c r="C4" s="83"/>
      <c r="D4" s="53"/>
      <c r="E4" s="53"/>
      <c r="F4" s="53"/>
      <c r="G4" s="53"/>
      <c r="H4" s="53"/>
      <c r="I4" s="53"/>
      <c r="J4" s="53"/>
      <c r="K4" s="53"/>
      <c r="L4" s="68"/>
      <c r="M4" s="68"/>
    </row>
    <row r="5" spans="1:13" ht="16.5" customHeight="1">
      <c r="A5" s="66"/>
      <c r="B5" s="66"/>
      <c r="C5" s="83"/>
      <c r="D5" s="53"/>
      <c r="E5" s="53"/>
      <c r="F5" s="53"/>
      <c r="G5" s="53"/>
      <c r="H5" s="53"/>
      <c r="I5" s="53"/>
      <c r="J5" s="53"/>
      <c r="K5" s="53"/>
      <c r="L5" s="68"/>
      <c r="M5" s="68"/>
    </row>
    <row r="6" spans="1:13" s="84" customFormat="1" ht="16.5" customHeight="1">
      <c r="A6" s="205"/>
      <c r="B6" s="205"/>
      <c r="D6" s="76"/>
      <c r="E6" s="248" t="s">
        <v>97</v>
      </c>
      <c r="F6" s="248"/>
      <c r="G6" s="248"/>
      <c r="H6" s="248"/>
      <c r="I6" s="248"/>
      <c r="J6" s="248"/>
      <c r="K6" s="248"/>
      <c r="L6" s="248"/>
      <c r="M6" s="248"/>
    </row>
    <row r="7" spans="1:13" s="84" customFormat="1" ht="16.5" customHeight="1">
      <c r="E7" s="78" t="s">
        <v>36</v>
      </c>
      <c r="F7" s="76"/>
      <c r="G7" s="71"/>
      <c r="H7" s="76"/>
      <c r="I7" s="248" t="s">
        <v>120</v>
      </c>
      <c r="J7" s="248"/>
      <c r="K7" s="248"/>
      <c r="L7" s="76"/>
      <c r="M7" s="76"/>
    </row>
    <row r="8" spans="1:13" s="84" customFormat="1" ht="16.5" customHeight="1">
      <c r="E8" s="78" t="s">
        <v>37</v>
      </c>
      <c r="F8" s="76"/>
      <c r="G8" s="76" t="s">
        <v>71</v>
      </c>
      <c r="H8" s="76"/>
      <c r="I8" s="78" t="s">
        <v>75</v>
      </c>
      <c r="J8" s="77"/>
      <c r="L8" s="76"/>
      <c r="M8" s="78" t="s">
        <v>148</v>
      </c>
    </row>
    <row r="9" spans="1:13" s="84" customFormat="1" ht="16.5" customHeight="1">
      <c r="E9" s="76" t="s">
        <v>4</v>
      </c>
      <c r="F9" s="76"/>
      <c r="G9" s="76" t="s">
        <v>72</v>
      </c>
      <c r="H9" s="76"/>
      <c r="I9" s="206" t="s">
        <v>76</v>
      </c>
      <c r="J9" s="76"/>
      <c r="K9" s="76" t="s">
        <v>8</v>
      </c>
      <c r="L9" s="76"/>
      <c r="M9" s="76" t="s">
        <v>147</v>
      </c>
    </row>
    <row r="10" spans="1:13" s="230" customFormat="1" ht="16.5" customHeight="1">
      <c r="A10" s="207"/>
      <c r="B10" s="208"/>
      <c r="C10" s="208"/>
      <c r="E10" s="209" t="s">
        <v>33</v>
      </c>
      <c r="F10" s="76"/>
      <c r="G10" s="209" t="s">
        <v>33</v>
      </c>
      <c r="H10" s="76"/>
      <c r="I10" s="209" t="s">
        <v>33</v>
      </c>
      <c r="J10" s="76"/>
      <c r="K10" s="209" t="s">
        <v>33</v>
      </c>
      <c r="L10" s="76"/>
      <c r="M10" s="209" t="s">
        <v>33</v>
      </c>
    </row>
    <row r="11" spans="1:13" s="230" customFormat="1" ht="16.5" customHeight="1">
      <c r="A11" s="207"/>
      <c r="B11" s="208"/>
      <c r="E11" s="76"/>
      <c r="F11" s="76"/>
      <c r="G11" s="76"/>
      <c r="H11" s="76"/>
      <c r="I11" s="76"/>
      <c r="J11" s="76"/>
      <c r="K11" s="76"/>
      <c r="L11" s="76"/>
      <c r="M11" s="76"/>
    </row>
    <row r="12" spans="1:13" s="72" customFormat="1" ht="16.5" customHeight="1">
      <c r="A12" s="71" t="s">
        <v>141</v>
      </c>
      <c r="B12" s="80"/>
      <c r="D12" s="210"/>
      <c r="E12" s="151">
        <v>781628733</v>
      </c>
      <c r="F12" s="150"/>
      <c r="G12" s="151">
        <v>906214683</v>
      </c>
      <c r="H12" s="150"/>
      <c r="I12" s="151">
        <v>10658657</v>
      </c>
      <c r="J12" s="150"/>
      <c r="K12" s="151">
        <v>-289143601.54000002</v>
      </c>
      <c r="L12" s="150"/>
      <c r="M12" s="151">
        <f>SUM(E12:K12)</f>
        <v>1409358471.46</v>
      </c>
    </row>
    <row r="13" spans="1:13" s="230" customFormat="1" ht="6" customHeight="1">
      <c r="A13" s="84"/>
      <c r="B13" s="70"/>
      <c r="D13" s="40"/>
      <c r="E13" s="39"/>
      <c r="F13" s="39"/>
      <c r="G13" s="39"/>
      <c r="H13" s="39"/>
      <c r="I13" s="39"/>
      <c r="J13" s="39"/>
      <c r="K13" s="39"/>
      <c r="L13" s="39"/>
      <c r="M13" s="39"/>
    </row>
    <row r="14" spans="1:13" s="49" customFormat="1" ht="16.5" customHeight="1">
      <c r="A14" s="161" t="s">
        <v>142</v>
      </c>
      <c r="B14" s="149"/>
      <c r="C14" s="70"/>
      <c r="D14" s="230"/>
      <c r="E14" s="93"/>
      <c r="F14" s="93"/>
      <c r="G14" s="93"/>
      <c r="H14" s="93"/>
      <c r="I14" s="93"/>
      <c r="J14" s="93"/>
      <c r="K14" s="93"/>
      <c r="L14" s="93"/>
      <c r="M14" s="93"/>
    </row>
    <row r="15" spans="1:13" s="49" customFormat="1" ht="16.5" customHeight="1">
      <c r="A15" s="230" t="s">
        <v>114</v>
      </c>
      <c r="B15" s="66"/>
      <c r="E15" s="91">
        <v>0</v>
      </c>
      <c r="F15" s="93"/>
      <c r="G15" s="91">
        <v>0</v>
      </c>
      <c r="H15" s="93"/>
      <c r="I15" s="91">
        <v>0</v>
      </c>
      <c r="J15" s="93"/>
      <c r="K15" s="91">
        <v>-14357995</v>
      </c>
      <c r="L15" s="93"/>
      <c r="M15" s="212">
        <f>SUM(E15:K15)</f>
        <v>-14357995</v>
      </c>
    </row>
    <row r="16" spans="1:13" s="49" customFormat="1" ht="16.5" customHeight="1">
      <c r="A16" s="230"/>
      <c r="B16" s="66"/>
      <c r="E16" s="213"/>
      <c r="F16" s="67"/>
      <c r="G16" s="67"/>
      <c r="H16" s="67"/>
      <c r="I16" s="67"/>
      <c r="J16" s="67"/>
      <c r="K16" s="93"/>
      <c r="L16" s="67"/>
      <c r="M16" s="93"/>
    </row>
    <row r="17" spans="1:13" s="49" customFormat="1" ht="16.5" customHeight="1" thickBot="1">
      <c r="A17" s="84" t="s">
        <v>143</v>
      </c>
      <c r="B17" s="66"/>
      <c r="E17" s="223">
        <f>SUM(E12:E15)</f>
        <v>781628733</v>
      </c>
      <c r="F17" s="93"/>
      <c r="G17" s="223">
        <f>SUM(G12:G15)</f>
        <v>906214683</v>
      </c>
      <c r="H17" s="93"/>
      <c r="I17" s="223">
        <f>SUM(I12:I15)</f>
        <v>10658657</v>
      </c>
      <c r="J17" s="93"/>
      <c r="K17" s="223">
        <f>SUM(K12:K15)</f>
        <v>-303501596.54000002</v>
      </c>
      <c r="L17" s="93"/>
      <c r="M17" s="223">
        <f>SUM(M12:M15)</f>
        <v>1395000476.46</v>
      </c>
    </row>
    <row r="18" spans="1:13" s="49" customFormat="1" ht="16.5" customHeight="1" thickTop="1">
      <c r="A18" s="84"/>
      <c r="B18" s="66"/>
      <c r="E18" s="151"/>
      <c r="F18" s="93"/>
      <c r="G18" s="151"/>
      <c r="H18" s="93"/>
      <c r="I18" s="151"/>
      <c r="J18" s="93"/>
      <c r="K18" s="151"/>
      <c r="L18" s="93"/>
      <c r="M18" s="151"/>
    </row>
    <row r="19" spans="1:13" s="49" customFormat="1" ht="16.5" customHeight="1">
      <c r="A19" s="84"/>
      <c r="B19" s="66"/>
      <c r="E19" s="68"/>
      <c r="F19" s="92"/>
      <c r="G19" s="68"/>
      <c r="H19" s="92"/>
      <c r="I19" s="68"/>
      <c r="J19" s="92"/>
      <c r="K19" s="68"/>
      <c r="L19" s="92"/>
      <c r="M19" s="68"/>
    </row>
    <row r="20" spans="1:13" s="72" customFormat="1" ht="16.5" customHeight="1">
      <c r="A20" s="71" t="s">
        <v>153</v>
      </c>
      <c r="B20" s="80"/>
      <c r="D20" s="210"/>
      <c r="E20" s="151">
        <v>781628733</v>
      </c>
      <c r="F20" s="150"/>
      <c r="G20" s="151">
        <v>906214683</v>
      </c>
      <c r="H20" s="150"/>
      <c r="I20" s="151">
        <v>10658657</v>
      </c>
      <c r="J20" s="150"/>
      <c r="K20" s="151">
        <v>-303501596.54000002</v>
      </c>
      <c r="L20" s="150"/>
      <c r="M20" s="151">
        <f>SUM(E20:K20)</f>
        <v>1395000476.46</v>
      </c>
    </row>
    <row r="21" spans="1:13" s="230" customFormat="1" ht="6" customHeight="1">
      <c r="A21" s="84"/>
      <c r="B21" s="70"/>
      <c r="D21" s="40"/>
      <c r="E21" s="39"/>
      <c r="F21" s="39"/>
      <c r="G21" s="39"/>
      <c r="H21" s="39"/>
      <c r="I21" s="39"/>
      <c r="J21" s="39"/>
      <c r="K21" s="39"/>
      <c r="L21" s="39"/>
      <c r="M21" s="39"/>
    </row>
    <row r="22" spans="1:13" s="49" customFormat="1" ht="16.5" customHeight="1">
      <c r="A22" s="161" t="s">
        <v>154</v>
      </c>
      <c r="B22" s="149"/>
      <c r="C22" s="70"/>
      <c r="D22" s="230"/>
      <c r="E22" s="93"/>
      <c r="F22" s="93"/>
      <c r="G22" s="93"/>
      <c r="H22" s="93"/>
      <c r="I22" s="93"/>
      <c r="J22" s="93"/>
      <c r="K22" s="93"/>
      <c r="L22" s="93"/>
      <c r="M22" s="93"/>
    </row>
    <row r="23" spans="1:13" s="49" customFormat="1" ht="16.5" customHeight="1">
      <c r="A23" s="230" t="s">
        <v>114</v>
      </c>
      <c r="B23" s="66"/>
      <c r="E23" s="91">
        <v>0</v>
      </c>
      <c r="F23" s="93"/>
      <c r="G23" s="91">
        <v>0</v>
      </c>
      <c r="H23" s="93"/>
      <c r="I23" s="91">
        <v>0</v>
      </c>
      <c r="J23" s="93"/>
      <c r="K23" s="91">
        <f>'8'!I47</f>
        <v>-221725</v>
      </c>
      <c r="L23" s="93"/>
      <c r="M23" s="212">
        <f>SUM(E23:K23)</f>
        <v>-221725</v>
      </c>
    </row>
    <row r="24" spans="1:13" s="49" customFormat="1" ht="16.5" customHeight="1">
      <c r="A24" s="230"/>
      <c r="B24" s="66"/>
      <c r="E24" s="213"/>
      <c r="F24" s="67"/>
      <c r="G24" s="67"/>
      <c r="H24" s="67"/>
      <c r="I24" s="67"/>
      <c r="J24" s="67"/>
      <c r="K24" s="93"/>
      <c r="L24" s="67"/>
      <c r="M24" s="93"/>
    </row>
    <row r="25" spans="1:13" s="49" customFormat="1" ht="16.5" customHeight="1" thickBot="1">
      <c r="A25" s="84" t="s">
        <v>155</v>
      </c>
      <c r="B25" s="66"/>
      <c r="E25" s="223">
        <f>SUM(E20:E23)</f>
        <v>781628733</v>
      </c>
      <c r="F25" s="93"/>
      <c r="G25" s="223">
        <f>SUM(G20:G23)</f>
        <v>906214683</v>
      </c>
      <c r="H25" s="93"/>
      <c r="I25" s="223">
        <f>SUM(I20:I23)</f>
        <v>10658657</v>
      </c>
      <c r="J25" s="93"/>
      <c r="K25" s="223">
        <f>SUM(K20:K23)</f>
        <v>-303723321.54000002</v>
      </c>
      <c r="L25" s="93"/>
      <c r="M25" s="223">
        <f>SUM(M20:M23)</f>
        <v>1394778751.46</v>
      </c>
    </row>
    <row r="26" spans="1:13" s="49" customFormat="1" ht="16.5" customHeight="1" thickTop="1">
      <c r="A26" s="84"/>
      <c r="B26" s="66"/>
      <c r="E26" s="68"/>
      <c r="F26" s="92"/>
      <c r="G26" s="68"/>
      <c r="H26" s="92"/>
      <c r="I26" s="68"/>
      <c r="J26" s="92"/>
      <c r="K26" s="68"/>
      <c r="L26" s="92"/>
      <c r="M26" s="68"/>
    </row>
    <row r="27" spans="1:13" s="49" customFormat="1" ht="16.5" customHeight="1">
      <c r="A27" s="84"/>
      <c r="B27" s="66"/>
      <c r="E27" s="68"/>
      <c r="F27" s="92"/>
      <c r="G27" s="68"/>
      <c r="H27" s="92"/>
      <c r="I27" s="68"/>
      <c r="J27" s="92"/>
      <c r="K27" s="68"/>
      <c r="L27" s="92"/>
      <c r="M27" s="68"/>
    </row>
    <row r="28" spans="1:13" s="49" customFormat="1" ht="16.5" customHeight="1">
      <c r="A28" s="84"/>
      <c r="B28" s="66"/>
      <c r="E28" s="68"/>
      <c r="F28" s="92"/>
      <c r="G28" s="68"/>
      <c r="H28" s="92"/>
      <c r="I28" s="68"/>
      <c r="J28" s="92"/>
      <c r="K28" s="68"/>
      <c r="L28" s="92"/>
      <c r="M28" s="68"/>
    </row>
    <row r="29" spans="1:13" s="49" customFormat="1" ht="16.5" customHeight="1">
      <c r="A29" s="84"/>
      <c r="B29" s="66"/>
      <c r="E29" s="68"/>
      <c r="F29" s="92"/>
      <c r="G29" s="68"/>
      <c r="H29" s="92"/>
      <c r="I29" s="68"/>
      <c r="J29" s="92"/>
      <c r="K29" s="68"/>
      <c r="L29" s="92"/>
      <c r="M29" s="68"/>
    </row>
    <row r="30" spans="1:13" s="49" customFormat="1" ht="16.5" customHeight="1">
      <c r="A30" s="84"/>
      <c r="B30" s="66"/>
      <c r="E30" s="68"/>
      <c r="F30" s="92"/>
      <c r="G30" s="68"/>
      <c r="H30" s="92"/>
      <c r="I30" s="68"/>
      <c r="J30" s="92"/>
      <c r="K30" s="68"/>
      <c r="L30" s="92"/>
      <c r="M30" s="68"/>
    </row>
    <row r="31" spans="1:13" s="49" customFormat="1" ht="16.5" customHeight="1">
      <c r="A31" s="84"/>
      <c r="B31" s="66"/>
      <c r="E31" s="68"/>
      <c r="F31" s="92"/>
      <c r="G31" s="68"/>
      <c r="H31" s="92"/>
      <c r="I31" s="68"/>
      <c r="J31" s="92"/>
      <c r="K31" s="68"/>
      <c r="L31" s="92"/>
      <c r="M31" s="68"/>
    </row>
    <row r="32" spans="1:13" s="49" customFormat="1" ht="16.5" customHeight="1">
      <c r="A32" s="84"/>
      <c r="B32" s="66"/>
      <c r="E32" s="68"/>
      <c r="F32" s="92"/>
      <c r="G32" s="68"/>
      <c r="H32" s="92"/>
      <c r="I32" s="68"/>
      <c r="J32" s="92"/>
      <c r="K32" s="68"/>
      <c r="L32" s="92"/>
      <c r="M32" s="68"/>
    </row>
    <row r="33" spans="1:13" s="49" customFormat="1" ht="18" customHeight="1">
      <c r="A33" s="84"/>
      <c r="B33" s="66"/>
      <c r="E33" s="68"/>
      <c r="F33" s="92"/>
      <c r="G33" s="68"/>
      <c r="H33" s="92"/>
      <c r="I33" s="68"/>
      <c r="J33" s="92"/>
      <c r="K33" s="68"/>
      <c r="L33" s="92"/>
      <c r="M33" s="68"/>
    </row>
    <row r="34" spans="1:13" s="49" customFormat="1" ht="2.1" customHeight="1">
      <c r="A34" s="84"/>
      <c r="B34" s="66"/>
      <c r="E34" s="68"/>
      <c r="F34" s="92"/>
      <c r="G34" s="68"/>
      <c r="H34" s="92"/>
      <c r="I34" s="68"/>
      <c r="J34" s="92"/>
      <c r="K34" s="68"/>
      <c r="L34" s="92"/>
      <c r="M34" s="68"/>
    </row>
    <row r="35" spans="1:13" ht="22.15" customHeight="1">
      <c r="A35" s="88" t="str">
        <f>'9'!A35</f>
        <v>The accompanying notes are an integral part of these consolidated and separate financial statements.</v>
      </c>
      <c r="B35" s="56"/>
      <c r="C35" s="60"/>
      <c r="D35" s="90"/>
      <c r="E35" s="90"/>
      <c r="F35" s="90"/>
      <c r="G35" s="90"/>
      <c r="H35" s="90"/>
      <c r="I35" s="90"/>
      <c r="J35" s="90"/>
      <c r="K35" s="90"/>
      <c r="L35" s="90"/>
      <c r="M35" s="90"/>
    </row>
  </sheetData>
  <mergeCells count="2">
    <mergeCell ref="I7:K7"/>
    <mergeCell ref="E6:M6"/>
  </mergeCells>
  <pageMargins left="1" right="1" top="0.5" bottom="0.6" header="0.49" footer="0.4"/>
  <pageSetup paperSize="9" firstPageNumber="10" orientation="landscape" useFirstPageNumber="1" horizontalDpi="1200" verticalDpi="1200" r:id="rId1"/>
  <headerFooter>
    <oddFooter>&amp;R&amp;"Arial,Regular"&amp;9&amp;P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M106"/>
  <sheetViews>
    <sheetView topLeftCell="A83" zoomScale="110" zoomScaleNormal="110" zoomScaleSheetLayoutView="130" workbookViewId="0">
      <selection activeCell="G66" sqref="G66"/>
    </sheetView>
  </sheetViews>
  <sheetFormatPr defaultColWidth="9.140625" defaultRowHeight="15" customHeight="1"/>
  <cols>
    <col min="1" max="3" width="1.42578125" style="32" customWidth="1"/>
    <col min="4" max="4" width="45.7109375" style="32" customWidth="1"/>
    <col min="5" max="5" width="5.28515625" style="95" customWidth="1"/>
    <col min="6" max="6" width="0.7109375" style="32" customWidth="1"/>
    <col min="7" max="7" width="11.28515625" style="43" customWidth="1"/>
    <col min="8" max="8" width="0.7109375" style="43" customWidth="1"/>
    <col min="9" max="9" width="11.28515625" style="43" customWidth="1"/>
    <col min="10" max="10" width="0.7109375" style="43" customWidth="1"/>
    <col min="11" max="11" width="11.28515625" style="43" customWidth="1"/>
    <col min="12" max="12" width="0.7109375" style="43" customWidth="1"/>
    <col min="13" max="13" width="11.28515625" style="43" customWidth="1"/>
    <col min="14" max="16384" width="9.140625" style="32"/>
  </cols>
  <sheetData>
    <row r="1" spans="1:13" ht="16.149999999999999" customHeight="1">
      <c r="A1" s="29" t="s">
        <v>41</v>
      </c>
    </row>
    <row r="2" spans="1:13" s="28" customFormat="1" ht="16.149999999999999" customHeight="1">
      <c r="A2" s="29" t="s">
        <v>79</v>
      </c>
      <c r="B2" s="29"/>
      <c r="C2" s="29"/>
      <c r="D2" s="29"/>
      <c r="E2" s="30"/>
      <c r="F2" s="96"/>
      <c r="G2" s="24"/>
      <c r="H2" s="24"/>
      <c r="I2" s="24"/>
      <c r="J2" s="24"/>
      <c r="K2" s="25"/>
      <c r="L2" s="25"/>
      <c r="M2" s="25"/>
    </row>
    <row r="3" spans="1:13" s="28" customFormat="1" ht="16.149999999999999" customHeight="1">
      <c r="A3" s="97" t="str">
        <f>+'10'!A3</f>
        <v>For the year ended 31 December 2023</v>
      </c>
      <c r="B3" s="97"/>
      <c r="C3" s="97"/>
      <c r="D3" s="97"/>
      <c r="E3" s="34"/>
      <c r="F3" s="98"/>
      <c r="G3" s="26"/>
      <c r="H3" s="26"/>
      <c r="I3" s="26"/>
      <c r="J3" s="26"/>
      <c r="K3" s="26"/>
      <c r="L3" s="26"/>
      <c r="M3" s="26"/>
    </row>
    <row r="4" spans="1:13" s="28" customFormat="1" ht="16.149999999999999" customHeight="1">
      <c r="A4" s="99"/>
      <c r="B4" s="99"/>
      <c r="C4" s="99"/>
      <c r="D4" s="99"/>
      <c r="E4" s="100"/>
      <c r="F4" s="101"/>
      <c r="G4" s="24"/>
      <c r="H4" s="24"/>
      <c r="I4" s="24"/>
      <c r="J4" s="24"/>
      <c r="K4" s="24"/>
      <c r="L4" s="24"/>
      <c r="M4" s="24"/>
    </row>
    <row r="5" spans="1:13" s="28" customFormat="1" ht="16.149999999999999" customHeight="1">
      <c r="A5" s="99"/>
      <c r="B5" s="99"/>
      <c r="C5" s="99"/>
      <c r="D5" s="99"/>
      <c r="E5" s="100"/>
      <c r="F5" s="101"/>
      <c r="G5" s="24"/>
      <c r="H5" s="24"/>
      <c r="I5" s="24"/>
      <c r="J5" s="24"/>
      <c r="K5" s="24"/>
      <c r="L5" s="24"/>
      <c r="M5" s="24"/>
    </row>
    <row r="6" spans="1:13" s="28" customFormat="1" ht="16.149999999999999" customHeight="1">
      <c r="A6" s="109"/>
      <c r="B6" s="109"/>
      <c r="C6" s="109"/>
      <c r="D6" s="109"/>
      <c r="E6" s="110"/>
      <c r="F6" s="111"/>
      <c r="G6" s="251" t="s">
        <v>103</v>
      </c>
      <c r="H6" s="251"/>
      <c r="I6" s="251"/>
      <c r="J6" s="112"/>
      <c r="K6" s="251" t="s">
        <v>104</v>
      </c>
      <c r="L6" s="251"/>
      <c r="M6" s="251"/>
    </row>
    <row r="7" spans="1:13" s="28" customFormat="1" ht="16.149999999999999" customHeight="1">
      <c r="A7" s="113"/>
      <c r="B7" s="113"/>
      <c r="C7" s="113"/>
      <c r="D7" s="113"/>
      <c r="E7" s="114"/>
      <c r="F7" s="114"/>
      <c r="G7" s="252" t="s">
        <v>102</v>
      </c>
      <c r="H7" s="252"/>
      <c r="I7" s="252"/>
      <c r="J7" s="115"/>
      <c r="K7" s="252" t="s">
        <v>102</v>
      </c>
      <c r="L7" s="252"/>
      <c r="M7" s="252"/>
    </row>
    <row r="8" spans="1:13" s="28" customFormat="1" ht="16.149999999999999" customHeight="1">
      <c r="A8" s="113"/>
      <c r="B8" s="113"/>
      <c r="C8" s="113"/>
      <c r="D8" s="113"/>
      <c r="E8" s="114"/>
      <c r="F8" s="114"/>
      <c r="G8" s="194" t="s">
        <v>152</v>
      </c>
      <c r="H8" s="116"/>
      <c r="I8" s="194" t="s">
        <v>144</v>
      </c>
      <c r="J8" s="116"/>
      <c r="K8" s="194" t="s">
        <v>152</v>
      </c>
      <c r="L8" s="116"/>
      <c r="M8" s="194" t="s">
        <v>144</v>
      </c>
    </row>
    <row r="9" spans="1:13" s="28" customFormat="1" ht="16.149999999999999" customHeight="1">
      <c r="A9" s="117"/>
      <c r="B9" s="117"/>
      <c r="C9" s="117"/>
      <c r="D9" s="117"/>
      <c r="E9" s="118" t="s">
        <v>0</v>
      </c>
      <c r="F9" s="119"/>
      <c r="G9" s="195" t="s">
        <v>33</v>
      </c>
      <c r="H9" s="196"/>
      <c r="I9" s="195" t="s">
        <v>33</v>
      </c>
      <c r="J9" s="196"/>
      <c r="K9" s="195" t="s">
        <v>33</v>
      </c>
      <c r="L9" s="196"/>
      <c r="M9" s="195" t="s">
        <v>33</v>
      </c>
    </row>
    <row r="10" spans="1:13" s="28" customFormat="1" ht="16.149999999999999" customHeight="1">
      <c r="A10" s="117"/>
      <c r="B10" s="117"/>
      <c r="C10" s="117"/>
      <c r="D10" s="117"/>
      <c r="E10" s="110"/>
      <c r="F10" s="119"/>
      <c r="G10" s="229"/>
      <c r="H10" s="196"/>
      <c r="I10" s="229"/>
      <c r="J10" s="196"/>
      <c r="K10" s="229"/>
      <c r="L10" s="196"/>
      <c r="M10" s="229"/>
    </row>
    <row r="11" spans="1:13" s="28" customFormat="1" ht="16.149999999999999" customHeight="1">
      <c r="A11" s="117" t="s">
        <v>21</v>
      </c>
      <c r="B11" s="117"/>
      <c r="C11" s="127"/>
      <c r="D11" s="117"/>
      <c r="E11" s="120"/>
      <c r="F11" s="120"/>
      <c r="G11" s="197"/>
      <c r="H11" s="198"/>
      <c r="I11" s="197"/>
      <c r="J11" s="198"/>
      <c r="K11" s="197"/>
      <c r="L11" s="198"/>
      <c r="M11" s="197"/>
    </row>
    <row r="12" spans="1:13" s="28" customFormat="1" ht="16.149999999999999" customHeight="1">
      <c r="A12" s="237" t="s">
        <v>160</v>
      </c>
      <c r="B12" s="127"/>
      <c r="C12" s="117"/>
      <c r="D12" s="117"/>
      <c r="E12" s="120"/>
      <c r="F12" s="120"/>
      <c r="G12" s="121">
        <v>25772966</v>
      </c>
      <c r="H12" s="121"/>
      <c r="I12" s="121">
        <v>-65435348</v>
      </c>
      <c r="J12" s="121"/>
      <c r="K12" s="121">
        <v>167328</v>
      </c>
      <c r="L12" s="121"/>
      <c r="M12" s="121">
        <v>-14479755</v>
      </c>
    </row>
    <row r="13" spans="1:13" s="28" customFormat="1" ht="16.149999999999999" customHeight="1">
      <c r="A13" s="123" t="s">
        <v>42</v>
      </c>
      <c r="B13" s="127"/>
      <c r="C13" s="117"/>
      <c r="D13" s="117"/>
      <c r="E13" s="120"/>
      <c r="F13" s="120"/>
      <c r="G13" s="121"/>
      <c r="H13" s="121"/>
      <c r="I13" s="121"/>
      <c r="J13" s="121"/>
      <c r="K13" s="121"/>
      <c r="L13" s="121"/>
      <c r="M13" s="121"/>
    </row>
    <row r="14" spans="1:13" s="28" customFormat="1" ht="16.149999999999999" customHeight="1">
      <c r="A14" s="123"/>
      <c r="B14" s="127" t="s">
        <v>131</v>
      </c>
      <c r="C14" s="117"/>
      <c r="D14" s="117"/>
      <c r="E14" s="120">
        <v>10</v>
      </c>
      <c r="F14" s="120"/>
      <c r="G14" s="121">
        <v>-5227920</v>
      </c>
      <c r="H14" s="121"/>
      <c r="I14" s="121">
        <v>1696117</v>
      </c>
      <c r="J14" s="121"/>
      <c r="K14" s="121">
        <v>-1611</v>
      </c>
      <c r="L14" s="121"/>
      <c r="M14" s="121">
        <v>-15179</v>
      </c>
    </row>
    <row r="15" spans="1:13" s="28" customFormat="1" ht="16.149999999999999" customHeight="1">
      <c r="A15" s="123"/>
      <c r="B15" s="127" t="s">
        <v>110</v>
      </c>
      <c r="C15" s="117"/>
      <c r="D15" s="117"/>
      <c r="E15" s="120">
        <v>29</v>
      </c>
      <c r="F15" s="120"/>
      <c r="G15" s="122">
        <v>77979256</v>
      </c>
      <c r="H15" s="121"/>
      <c r="I15" s="122">
        <v>83958027</v>
      </c>
      <c r="J15" s="121"/>
      <c r="K15" s="121">
        <v>3791668</v>
      </c>
      <c r="L15" s="121"/>
      <c r="M15" s="121">
        <v>3783500</v>
      </c>
    </row>
    <row r="16" spans="1:13" s="28" customFormat="1" ht="16.149999999999999" customHeight="1">
      <c r="A16" s="123"/>
      <c r="B16" s="124" t="s">
        <v>24</v>
      </c>
      <c r="C16" s="125"/>
      <c r="D16" s="125"/>
      <c r="E16" s="120">
        <v>24</v>
      </c>
      <c r="F16" s="120"/>
      <c r="G16" s="126">
        <v>2682580</v>
      </c>
      <c r="H16" s="126"/>
      <c r="I16" s="126">
        <v>2368839</v>
      </c>
      <c r="J16" s="126"/>
      <c r="K16" s="126">
        <v>177071</v>
      </c>
      <c r="L16" s="126"/>
      <c r="M16" s="126">
        <v>491700</v>
      </c>
    </row>
    <row r="17" spans="1:13" s="28" customFormat="1" ht="16.149999999999999" customHeight="1">
      <c r="A17" s="123"/>
      <c r="B17" s="127" t="s">
        <v>121</v>
      </c>
      <c r="C17" s="127"/>
      <c r="D17" s="117"/>
      <c r="E17" s="120"/>
      <c r="F17" s="120"/>
      <c r="G17" s="122">
        <v>0</v>
      </c>
      <c r="H17" s="121"/>
      <c r="I17" s="122">
        <v>21937</v>
      </c>
      <c r="J17" s="121"/>
      <c r="K17" s="122">
        <v>0</v>
      </c>
      <c r="L17" s="121"/>
      <c r="M17" s="122">
        <v>21029</v>
      </c>
    </row>
    <row r="18" spans="1:13" s="28" customFormat="1" ht="16.149999999999999" customHeight="1">
      <c r="A18" s="123"/>
      <c r="B18" s="127" t="s">
        <v>150</v>
      </c>
      <c r="C18" s="117"/>
      <c r="D18" s="117"/>
      <c r="E18" s="120"/>
      <c r="F18" s="120"/>
      <c r="G18" s="122">
        <v>-2947</v>
      </c>
      <c r="H18" s="121"/>
      <c r="I18" s="122">
        <v>-90581</v>
      </c>
      <c r="J18" s="121"/>
      <c r="K18" s="121">
        <v>145653</v>
      </c>
      <c r="L18" s="121"/>
      <c r="M18" s="121">
        <v>-281489</v>
      </c>
    </row>
    <row r="19" spans="1:13" s="28" customFormat="1" ht="16.149999999999999" customHeight="1">
      <c r="A19" s="123"/>
      <c r="B19" s="127" t="s">
        <v>133</v>
      </c>
      <c r="C19" s="128"/>
      <c r="D19" s="117"/>
      <c r="F19" s="120"/>
      <c r="G19" s="122">
        <v>-62508</v>
      </c>
      <c r="H19" s="121"/>
      <c r="I19" s="122">
        <v>-14999</v>
      </c>
      <c r="J19" s="121"/>
      <c r="K19" s="122">
        <v>-1495</v>
      </c>
      <c r="L19" s="121"/>
      <c r="M19" s="122">
        <v>0</v>
      </c>
    </row>
    <row r="20" spans="1:13" s="28" customFormat="1" ht="16.149999999999999" customHeight="1">
      <c r="A20" s="123"/>
      <c r="B20" s="127" t="s">
        <v>134</v>
      </c>
      <c r="C20" s="117"/>
      <c r="D20" s="117"/>
      <c r="E20" s="120"/>
      <c r="F20" s="120"/>
      <c r="G20" s="121">
        <v>-3942962</v>
      </c>
      <c r="H20" s="121"/>
      <c r="I20" s="121">
        <v>-688475</v>
      </c>
      <c r="J20" s="121"/>
      <c r="K20" s="121">
        <v>0</v>
      </c>
      <c r="L20" s="121"/>
      <c r="M20" s="121">
        <v>0</v>
      </c>
    </row>
    <row r="21" spans="1:13" s="28" customFormat="1" ht="16.149999999999999" customHeight="1">
      <c r="A21" s="123"/>
      <c r="B21" s="241" t="s">
        <v>166</v>
      </c>
      <c r="C21" s="117"/>
      <c r="D21" s="117"/>
      <c r="E21" s="120"/>
      <c r="F21" s="120"/>
      <c r="G21" s="121">
        <v>0</v>
      </c>
      <c r="H21" s="121"/>
      <c r="I21" s="121">
        <v>-147322</v>
      </c>
      <c r="J21" s="121"/>
      <c r="K21" s="121">
        <v>0</v>
      </c>
      <c r="L21" s="121"/>
      <c r="M21" s="121">
        <v>0</v>
      </c>
    </row>
    <row r="22" spans="1:13" s="28" customFormat="1" ht="16.149999999999999" customHeight="1">
      <c r="A22" s="123"/>
      <c r="B22" s="127" t="s">
        <v>43</v>
      </c>
      <c r="C22" s="117"/>
      <c r="D22" s="117"/>
      <c r="E22" s="130"/>
      <c r="F22" s="120"/>
      <c r="G22" s="121">
        <v>1502</v>
      </c>
      <c r="H22" s="127"/>
      <c r="I22" s="121">
        <v>134091</v>
      </c>
      <c r="J22" s="121"/>
      <c r="K22" s="121">
        <v>0</v>
      </c>
      <c r="L22" s="121"/>
      <c r="M22" s="121">
        <v>0</v>
      </c>
    </row>
    <row r="23" spans="1:13" s="28" customFormat="1" ht="16.149999999999999" customHeight="1">
      <c r="A23" s="123"/>
      <c r="B23" s="127" t="s">
        <v>81</v>
      </c>
      <c r="C23" s="117"/>
      <c r="D23" s="117"/>
      <c r="E23" s="120"/>
      <c r="F23" s="120"/>
      <c r="G23" s="121">
        <v>517347</v>
      </c>
      <c r="H23" s="121"/>
      <c r="I23" s="121">
        <v>316253</v>
      </c>
      <c r="J23" s="121"/>
      <c r="K23" s="121">
        <v>0</v>
      </c>
      <c r="L23" s="121"/>
      <c r="M23" s="121">
        <v>0</v>
      </c>
    </row>
    <row r="24" spans="1:13" s="28" customFormat="1" ht="16.149999999999999" customHeight="1">
      <c r="A24" s="123"/>
      <c r="B24" s="127" t="s">
        <v>167</v>
      </c>
      <c r="C24" s="117"/>
      <c r="D24" s="117"/>
      <c r="E24" s="120"/>
      <c r="F24" s="120"/>
      <c r="G24" s="121">
        <v>11882</v>
      </c>
      <c r="H24" s="121"/>
      <c r="I24" s="121">
        <v>0</v>
      </c>
      <c r="J24" s="121"/>
      <c r="K24" s="121">
        <v>11882</v>
      </c>
      <c r="L24" s="121"/>
      <c r="M24" s="121">
        <v>0</v>
      </c>
    </row>
    <row r="25" spans="1:13" s="28" customFormat="1" ht="16.149999999999999" customHeight="1">
      <c r="A25" s="123"/>
      <c r="B25" s="127" t="s">
        <v>32</v>
      </c>
      <c r="C25" s="117"/>
      <c r="D25" s="117"/>
      <c r="E25" s="120">
        <v>27</v>
      </c>
      <c r="F25" s="120"/>
      <c r="G25" s="121">
        <v>-313928</v>
      </c>
      <c r="H25" s="121"/>
      <c r="I25" s="121">
        <v>-305435</v>
      </c>
      <c r="J25" s="121"/>
      <c r="K25" s="121">
        <v>-36509086</v>
      </c>
      <c r="L25" s="121"/>
      <c r="M25" s="121">
        <v>-28949258</v>
      </c>
    </row>
    <row r="26" spans="1:13" s="28" customFormat="1" ht="16.149999999999999" customHeight="1">
      <c r="A26" s="123"/>
      <c r="B26" s="127" t="s">
        <v>44</v>
      </c>
      <c r="C26" s="117"/>
      <c r="D26" s="117"/>
      <c r="E26" s="120">
        <v>28</v>
      </c>
      <c r="F26" s="120"/>
      <c r="G26" s="131">
        <v>11241278</v>
      </c>
      <c r="H26" s="121"/>
      <c r="I26" s="131">
        <v>10357622</v>
      </c>
      <c r="J26" s="121"/>
      <c r="K26" s="131">
        <v>734332</v>
      </c>
      <c r="L26" s="121"/>
      <c r="M26" s="131">
        <v>450043</v>
      </c>
    </row>
    <row r="27" spans="1:13" s="28" customFormat="1" ht="16.149999999999999" customHeight="1">
      <c r="A27" s="123"/>
      <c r="B27" s="127"/>
      <c r="C27" s="117"/>
      <c r="D27" s="117"/>
      <c r="E27" s="120"/>
      <c r="F27" s="120"/>
      <c r="G27" s="140"/>
      <c r="H27" s="140"/>
      <c r="I27" s="140"/>
      <c r="J27" s="140"/>
      <c r="K27" s="117"/>
      <c r="L27" s="140"/>
      <c r="M27" s="117"/>
    </row>
    <row r="28" spans="1:13" ht="16.149999999999999" customHeight="1">
      <c r="A28" s="123" t="s">
        <v>115</v>
      </c>
      <c r="B28" s="123"/>
      <c r="C28" s="128"/>
      <c r="D28" s="128"/>
      <c r="E28" s="120"/>
      <c r="F28" s="120"/>
      <c r="G28" s="224">
        <f>SUM(G12:G26)</f>
        <v>108656546</v>
      </c>
      <c r="H28" s="199"/>
      <c r="I28" s="224">
        <f>SUM(I12:I26)</f>
        <v>32170726</v>
      </c>
      <c r="J28" s="199"/>
      <c r="K28" s="224">
        <f>SUM(K12:K26)</f>
        <v>-31484258</v>
      </c>
      <c r="L28" s="199"/>
      <c r="M28" s="224">
        <f>SUM(M12:M26)</f>
        <v>-38979409</v>
      </c>
    </row>
    <row r="29" spans="1:13" ht="16.149999999999999" customHeight="1">
      <c r="A29" s="128" t="s">
        <v>45</v>
      </c>
      <c r="B29" s="127"/>
      <c r="C29" s="125"/>
      <c r="D29" s="125"/>
      <c r="E29" s="132"/>
      <c r="F29" s="132"/>
      <c r="G29" s="140"/>
      <c r="H29" s="140"/>
      <c r="I29" s="140"/>
      <c r="J29" s="140"/>
      <c r="K29" s="139"/>
      <c r="L29" s="140"/>
      <c r="M29" s="139"/>
    </row>
    <row r="30" spans="1:13" ht="16.149999999999999" customHeight="1">
      <c r="A30" s="128"/>
      <c r="B30" s="200" t="s">
        <v>73</v>
      </c>
      <c r="C30" s="125"/>
      <c r="D30" s="125"/>
      <c r="E30" s="132"/>
      <c r="F30" s="132"/>
      <c r="G30" s="121">
        <v>-5267019</v>
      </c>
      <c r="H30" s="121"/>
      <c r="I30" s="121">
        <v>504440</v>
      </c>
      <c r="J30" s="121"/>
      <c r="K30" s="121">
        <v>197730</v>
      </c>
      <c r="L30" s="121"/>
      <c r="M30" s="121">
        <v>-4865610</v>
      </c>
    </row>
    <row r="31" spans="1:13" ht="16.149999999999999" customHeight="1">
      <c r="A31" s="128"/>
      <c r="B31" s="200" t="s">
        <v>101</v>
      </c>
      <c r="C31" s="125"/>
      <c r="D31" s="125"/>
      <c r="E31" s="132"/>
      <c r="F31" s="132"/>
      <c r="G31" s="121">
        <v>-1553830</v>
      </c>
      <c r="H31" s="121"/>
      <c r="I31" s="121">
        <v>-1865428</v>
      </c>
      <c r="J31" s="121"/>
      <c r="K31" s="121">
        <v>-680299</v>
      </c>
      <c r="L31" s="121"/>
      <c r="M31" s="121">
        <v>-1863372</v>
      </c>
    </row>
    <row r="32" spans="1:13" ht="16.149999999999999" customHeight="1">
      <c r="A32" s="128"/>
      <c r="B32" s="200" t="s">
        <v>46</v>
      </c>
      <c r="C32" s="125"/>
      <c r="D32" s="125"/>
      <c r="E32" s="132"/>
      <c r="F32" s="132"/>
      <c r="G32" s="121">
        <v>125136</v>
      </c>
      <c r="H32" s="121"/>
      <c r="I32" s="121">
        <v>-71737</v>
      </c>
      <c r="J32" s="121"/>
      <c r="K32" s="121">
        <v>11971</v>
      </c>
      <c r="L32" s="121"/>
      <c r="M32" s="121">
        <v>-127192</v>
      </c>
    </row>
    <row r="33" spans="1:13" ht="16.149999999999999" customHeight="1">
      <c r="A33" s="128"/>
      <c r="B33" s="200" t="s">
        <v>59</v>
      </c>
      <c r="C33" s="125"/>
      <c r="D33" s="125"/>
      <c r="E33" s="132"/>
      <c r="F33" s="132"/>
      <c r="G33" s="121">
        <v>-76729</v>
      </c>
      <c r="H33" s="121"/>
      <c r="I33" s="121">
        <v>12379</v>
      </c>
      <c r="J33" s="121"/>
      <c r="K33" s="143">
        <v>-76729</v>
      </c>
      <c r="L33" s="121"/>
      <c r="M33" s="143">
        <v>0</v>
      </c>
    </row>
    <row r="34" spans="1:13" ht="16.149999999999999" customHeight="1">
      <c r="A34" s="128"/>
      <c r="B34" s="200" t="s">
        <v>60</v>
      </c>
      <c r="C34" s="125"/>
      <c r="D34" s="125"/>
      <c r="E34" s="132"/>
      <c r="F34" s="132"/>
      <c r="G34" s="121">
        <v>559379</v>
      </c>
      <c r="H34" s="121"/>
      <c r="I34" s="121">
        <v>989600</v>
      </c>
      <c r="J34" s="121"/>
      <c r="K34" s="121">
        <v>-2163687</v>
      </c>
      <c r="L34" s="121"/>
      <c r="M34" s="121">
        <v>6734308</v>
      </c>
    </row>
    <row r="35" spans="1:13" ht="16.149999999999999" customHeight="1">
      <c r="A35" s="128"/>
      <c r="B35" s="200" t="s">
        <v>61</v>
      </c>
      <c r="C35" s="125"/>
      <c r="D35" s="125"/>
      <c r="E35" s="132"/>
      <c r="F35" s="132"/>
      <c r="G35" s="126">
        <v>171692</v>
      </c>
      <c r="H35" s="126"/>
      <c r="I35" s="126">
        <v>-376994</v>
      </c>
      <c r="J35" s="126"/>
      <c r="K35" s="126">
        <v>437729</v>
      </c>
      <c r="L35" s="126"/>
      <c r="M35" s="126">
        <v>-282651</v>
      </c>
    </row>
    <row r="36" spans="1:13" ht="16.149999999999999" customHeight="1">
      <c r="A36" s="128"/>
      <c r="B36" s="200" t="s">
        <v>149</v>
      </c>
      <c r="C36" s="125"/>
      <c r="D36" s="125"/>
      <c r="E36" s="132">
        <v>24</v>
      </c>
      <c r="F36" s="132"/>
      <c r="G36" s="131">
        <v>-183467</v>
      </c>
      <c r="H36" s="126"/>
      <c r="I36" s="131">
        <v>-915332</v>
      </c>
      <c r="J36" s="126"/>
      <c r="K36" s="131">
        <v>0</v>
      </c>
      <c r="L36" s="126"/>
      <c r="M36" s="131">
        <v>0</v>
      </c>
    </row>
    <row r="37" spans="1:13" ht="16.149999999999999" customHeight="1">
      <c r="A37" s="128"/>
      <c r="B37" s="200"/>
      <c r="C37" s="125"/>
      <c r="D37" s="125"/>
      <c r="E37" s="132"/>
      <c r="F37" s="132"/>
      <c r="G37" s="140"/>
      <c r="H37" s="140"/>
      <c r="I37" s="140"/>
      <c r="J37" s="140"/>
      <c r="K37" s="139"/>
      <c r="L37" s="140"/>
      <c r="M37" s="139"/>
    </row>
    <row r="38" spans="1:13" ht="16.149999999999999" customHeight="1">
      <c r="A38" s="128" t="s">
        <v>21</v>
      </c>
      <c r="B38" s="127"/>
      <c r="C38" s="125"/>
      <c r="D38" s="125"/>
      <c r="E38" s="132"/>
      <c r="F38" s="132"/>
      <c r="G38" s="140">
        <f>SUM(G28:G36)</f>
        <v>102431708</v>
      </c>
      <c r="H38" s="140"/>
      <c r="I38" s="140">
        <f>SUM(I28:I36)</f>
        <v>30447654</v>
      </c>
      <c r="J38" s="140"/>
      <c r="K38" s="140">
        <f>SUM(K28:K36)</f>
        <v>-33757543</v>
      </c>
      <c r="L38" s="140"/>
      <c r="M38" s="140">
        <f>SUM(M28:M36)</f>
        <v>-39383926</v>
      </c>
    </row>
    <row r="39" spans="1:13" ht="16.149999999999999" customHeight="1">
      <c r="A39" s="127"/>
      <c r="B39" s="123" t="s">
        <v>47</v>
      </c>
      <c r="C39" s="123"/>
      <c r="D39" s="128"/>
      <c r="E39" s="133"/>
      <c r="F39" s="133"/>
      <c r="G39" s="121">
        <v>313928</v>
      </c>
      <c r="H39" s="121"/>
      <c r="I39" s="121">
        <v>305435</v>
      </c>
      <c r="J39" s="121"/>
      <c r="K39" s="121">
        <v>33189</v>
      </c>
      <c r="L39" s="121"/>
      <c r="M39" s="121">
        <v>14632</v>
      </c>
    </row>
    <row r="40" spans="1:13" ht="16.149999999999999" customHeight="1">
      <c r="A40" s="127"/>
      <c r="B40" s="123" t="s">
        <v>48</v>
      </c>
      <c r="C40" s="123"/>
      <c r="D40" s="128"/>
      <c r="E40" s="133"/>
      <c r="F40" s="133"/>
      <c r="G40" s="121">
        <v>-11452568</v>
      </c>
      <c r="H40" s="121"/>
      <c r="I40" s="121">
        <v>-10273093</v>
      </c>
      <c r="J40" s="121"/>
      <c r="K40" s="121">
        <v>-734332</v>
      </c>
      <c r="L40" s="121"/>
      <c r="M40" s="121">
        <v>-450043</v>
      </c>
    </row>
    <row r="41" spans="1:13" ht="16.149999999999999" customHeight="1">
      <c r="A41" s="127"/>
      <c r="B41" s="123" t="s">
        <v>122</v>
      </c>
      <c r="C41" s="123"/>
      <c r="D41" s="128"/>
      <c r="E41" s="133"/>
      <c r="F41" s="133"/>
      <c r="G41" s="121">
        <v>4730811</v>
      </c>
      <c r="H41" s="121"/>
      <c r="I41" s="121">
        <v>4155822</v>
      </c>
      <c r="J41" s="121"/>
      <c r="K41" s="121">
        <v>0</v>
      </c>
      <c r="L41" s="121"/>
      <c r="M41" s="121">
        <v>4035406</v>
      </c>
    </row>
    <row r="42" spans="1:13" ht="16.149999999999999" customHeight="1">
      <c r="A42" s="127"/>
      <c r="B42" s="123" t="s">
        <v>111</v>
      </c>
      <c r="C42" s="123"/>
      <c r="D42" s="128"/>
      <c r="E42" s="133"/>
      <c r="F42" s="133"/>
      <c r="G42" s="131">
        <v>-14760651</v>
      </c>
      <c r="H42" s="126"/>
      <c r="I42" s="131">
        <v>-11896376</v>
      </c>
      <c r="J42" s="126"/>
      <c r="K42" s="131">
        <v>-1456529</v>
      </c>
      <c r="L42" s="134"/>
      <c r="M42" s="131">
        <v>-1241552</v>
      </c>
    </row>
    <row r="43" spans="1:13" ht="16.149999999999999" customHeight="1">
      <c r="A43" s="128"/>
      <c r="B43" s="200"/>
      <c r="C43" s="125"/>
      <c r="D43" s="125"/>
      <c r="E43" s="132"/>
      <c r="F43" s="132"/>
      <c r="G43" s="140"/>
      <c r="H43" s="140"/>
      <c r="I43" s="140"/>
      <c r="J43" s="140"/>
      <c r="K43" s="139"/>
      <c r="L43" s="140"/>
      <c r="M43" s="139"/>
    </row>
    <row r="44" spans="1:13" ht="16.149999999999999" customHeight="1">
      <c r="A44" s="127" t="s">
        <v>106</v>
      </c>
      <c r="B44" s="127"/>
      <c r="C44" s="123"/>
      <c r="D44" s="128"/>
      <c r="E44" s="133"/>
      <c r="F44" s="133"/>
      <c r="G44" s="225">
        <f>SUM(G38:G42)</f>
        <v>81263228</v>
      </c>
      <c r="H44" s="134"/>
      <c r="I44" s="225">
        <f>SUM(I38:I42)</f>
        <v>12739442</v>
      </c>
      <c r="J44" s="134"/>
      <c r="K44" s="225">
        <f>SUM(K38:K42)</f>
        <v>-35915215</v>
      </c>
      <c r="L44" s="134"/>
      <c r="M44" s="225">
        <f>SUM(M38:M42)</f>
        <v>-37025483</v>
      </c>
    </row>
    <row r="45" spans="1:13" ht="16.149999999999999" customHeight="1">
      <c r="A45" s="127"/>
      <c r="B45" s="127"/>
      <c r="C45" s="123"/>
      <c r="D45" s="128"/>
      <c r="E45" s="133"/>
      <c r="F45" s="133"/>
      <c r="G45" s="134"/>
      <c r="H45" s="134"/>
      <c r="I45" s="134"/>
      <c r="J45" s="134"/>
      <c r="K45" s="134"/>
      <c r="L45" s="134"/>
      <c r="M45" s="134"/>
    </row>
    <row r="46" spans="1:13" ht="16.149999999999999" customHeight="1">
      <c r="A46" s="127"/>
      <c r="B46" s="127"/>
      <c r="C46" s="123"/>
      <c r="D46" s="128"/>
      <c r="E46" s="133"/>
      <c r="F46" s="133"/>
      <c r="G46" s="134"/>
      <c r="H46" s="134"/>
      <c r="I46" s="134"/>
      <c r="J46" s="134"/>
      <c r="K46" s="134"/>
      <c r="L46" s="134"/>
      <c r="M46" s="134"/>
    </row>
    <row r="47" spans="1:13" ht="16.149999999999999" customHeight="1">
      <c r="A47" s="127"/>
      <c r="B47" s="127"/>
      <c r="C47" s="123"/>
      <c r="D47" s="128"/>
      <c r="E47" s="133"/>
      <c r="F47" s="133"/>
      <c r="G47" s="134"/>
      <c r="H47" s="134"/>
      <c r="I47" s="134"/>
      <c r="J47" s="134"/>
      <c r="K47" s="134"/>
      <c r="L47" s="134"/>
      <c r="M47" s="134"/>
    </row>
    <row r="48" spans="1:13" ht="16.149999999999999" customHeight="1">
      <c r="A48" s="127"/>
      <c r="B48" s="127"/>
      <c r="C48" s="123"/>
      <c r="D48" s="128"/>
      <c r="E48" s="133"/>
      <c r="F48" s="133"/>
      <c r="G48" s="134"/>
      <c r="H48" s="134"/>
      <c r="I48" s="134"/>
      <c r="J48" s="134"/>
      <c r="K48" s="134"/>
      <c r="L48" s="134"/>
      <c r="M48" s="134"/>
    </row>
    <row r="49" spans="1:13" ht="16.149999999999999" customHeight="1">
      <c r="A49" s="127"/>
      <c r="B49" s="127"/>
      <c r="C49" s="123"/>
      <c r="D49" s="128"/>
      <c r="E49" s="133"/>
      <c r="F49" s="133"/>
      <c r="G49" s="134"/>
      <c r="H49" s="134"/>
      <c r="I49" s="134"/>
      <c r="J49" s="134"/>
      <c r="K49" s="134"/>
      <c r="L49" s="134"/>
      <c r="M49" s="134"/>
    </row>
    <row r="50" spans="1:13" ht="16.149999999999999" customHeight="1">
      <c r="A50" s="127"/>
      <c r="B50" s="127"/>
      <c r="C50" s="123"/>
      <c r="D50" s="128"/>
      <c r="E50" s="133"/>
      <c r="F50" s="133"/>
      <c r="G50" s="134"/>
      <c r="H50" s="134"/>
      <c r="I50" s="134"/>
      <c r="J50" s="134"/>
      <c r="K50" s="134"/>
      <c r="L50" s="134"/>
      <c r="M50" s="134"/>
    </row>
    <row r="51" spans="1:13" ht="16.149999999999999" customHeight="1">
      <c r="A51" s="127"/>
      <c r="B51" s="127"/>
      <c r="C51" s="123"/>
      <c r="D51" s="128"/>
      <c r="E51" s="133"/>
      <c r="F51" s="133"/>
      <c r="G51" s="134"/>
      <c r="H51" s="134"/>
      <c r="I51" s="134"/>
      <c r="J51" s="134"/>
      <c r="K51" s="134"/>
      <c r="L51" s="134"/>
      <c r="M51" s="134"/>
    </row>
    <row r="52" spans="1:13" ht="14.25" customHeight="1">
      <c r="A52" s="127"/>
      <c r="B52" s="127"/>
      <c r="C52" s="123"/>
      <c r="D52" s="128"/>
      <c r="E52" s="133"/>
      <c r="F52" s="133"/>
      <c r="G52" s="134"/>
      <c r="H52" s="134"/>
      <c r="I52" s="134"/>
      <c r="J52" s="134"/>
      <c r="K52" s="134"/>
      <c r="L52" s="134"/>
      <c r="M52" s="134"/>
    </row>
    <row r="53" spans="1:13" ht="22.15" customHeight="1">
      <c r="A53" s="88" t="str">
        <f>'9'!A35</f>
        <v>The accompanying notes are an integral part of these consolidated and separate financial statements.</v>
      </c>
      <c r="B53" s="88"/>
      <c r="C53" s="88"/>
      <c r="D53" s="88"/>
      <c r="E53" s="88"/>
      <c r="F53" s="88"/>
      <c r="G53" s="88"/>
      <c r="H53" s="88"/>
      <c r="I53" s="88"/>
      <c r="J53" s="88"/>
      <c r="K53" s="88"/>
      <c r="L53" s="88"/>
      <c r="M53" s="88"/>
    </row>
    <row r="54" spans="1:13" ht="16.149999999999999" customHeight="1">
      <c r="A54" s="99" t="s">
        <v>41</v>
      </c>
      <c r="B54" s="99"/>
      <c r="C54" s="99"/>
      <c r="D54" s="99"/>
      <c r="E54" s="100"/>
      <c r="F54" s="101"/>
      <c r="G54" s="24"/>
      <c r="H54" s="24"/>
      <c r="I54" s="24"/>
      <c r="J54" s="24"/>
      <c r="K54" s="102"/>
      <c r="L54" s="24"/>
      <c r="M54" s="102"/>
    </row>
    <row r="55" spans="1:13" ht="16.149999999999999" customHeight="1">
      <c r="A55" s="99" t="s">
        <v>94</v>
      </c>
      <c r="B55" s="99"/>
      <c r="C55" s="99"/>
      <c r="D55" s="99"/>
      <c r="E55" s="100"/>
      <c r="F55" s="101"/>
      <c r="G55" s="24"/>
      <c r="H55" s="24"/>
      <c r="I55" s="24"/>
      <c r="J55" s="24"/>
      <c r="K55" s="102"/>
      <c r="L55" s="24"/>
      <c r="M55" s="102"/>
    </row>
    <row r="56" spans="1:13" ht="16.149999999999999" customHeight="1">
      <c r="A56" s="97" t="str">
        <f>+A3</f>
        <v>For the year ended 31 December 2023</v>
      </c>
      <c r="B56" s="97"/>
      <c r="C56" s="97"/>
      <c r="D56" s="97"/>
      <c r="E56" s="34"/>
      <c r="F56" s="98"/>
      <c r="G56" s="26"/>
      <c r="H56" s="26"/>
      <c r="I56" s="26"/>
      <c r="J56" s="26"/>
      <c r="K56" s="103"/>
      <c r="L56" s="26"/>
      <c r="M56" s="103"/>
    </row>
    <row r="57" spans="1:13" ht="16.149999999999999" customHeight="1">
      <c r="A57" s="99"/>
      <c r="B57" s="99"/>
      <c r="C57" s="99"/>
      <c r="D57" s="99"/>
      <c r="E57" s="100"/>
      <c r="F57" s="101"/>
      <c r="G57" s="24"/>
      <c r="H57" s="24"/>
      <c r="I57" s="24"/>
      <c r="J57" s="24"/>
      <c r="K57" s="102"/>
      <c r="L57" s="24"/>
      <c r="M57" s="102"/>
    </row>
    <row r="58" spans="1:13" s="41" customFormat="1" ht="16.149999999999999" customHeight="1">
      <c r="A58" s="99"/>
      <c r="B58" s="99"/>
      <c r="C58" s="99"/>
      <c r="D58" s="99"/>
      <c r="E58" s="100"/>
      <c r="F58" s="101"/>
      <c r="G58" s="24"/>
      <c r="H58" s="24"/>
      <c r="I58" s="24"/>
      <c r="J58" s="24"/>
      <c r="K58" s="102"/>
      <c r="L58" s="24"/>
      <c r="M58" s="102"/>
    </row>
    <row r="59" spans="1:13" s="41" customFormat="1" ht="16.149999999999999" customHeight="1">
      <c r="A59" s="109"/>
      <c r="B59" s="109"/>
      <c r="C59" s="109"/>
      <c r="D59" s="109"/>
      <c r="E59" s="110"/>
      <c r="F59" s="111"/>
      <c r="G59" s="251" t="s">
        <v>103</v>
      </c>
      <c r="H59" s="251"/>
      <c r="I59" s="251"/>
      <c r="J59" s="112"/>
      <c r="K59" s="251" t="s">
        <v>104</v>
      </c>
      <c r="L59" s="251"/>
      <c r="M59" s="251"/>
    </row>
    <row r="60" spans="1:13" s="28" customFormat="1" ht="16.149999999999999" customHeight="1">
      <c r="A60" s="113"/>
      <c r="B60" s="113"/>
      <c r="C60" s="113"/>
      <c r="D60" s="113"/>
      <c r="E60" s="114"/>
      <c r="F60" s="114"/>
      <c r="G60" s="252" t="s">
        <v>102</v>
      </c>
      <c r="H60" s="252"/>
      <c r="I60" s="252"/>
      <c r="J60" s="115"/>
      <c r="K60" s="252" t="s">
        <v>102</v>
      </c>
      <c r="L60" s="252"/>
      <c r="M60" s="252"/>
    </row>
    <row r="61" spans="1:13" s="28" customFormat="1" ht="16.149999999999999" customHeight="1">
      <c r="A61" s="113"/>
      <c r="B61" s="113"/>
      <c r="C61" s="113"/>
      <c r="D61" s="113"/>
      <c r="E61" s="114"/>
      <c r="F61" s="114"/>
      <c r="G61" s="194" t="s">
        <v>152</v>
      </c>
      <c r="H61" s="116"/>
      <c r="I61" s="194" t="s">
        <v>144</v>
      </c>
      <c r="J61" s="116"/>
      <c r="K61" s="194" t="s">
        <v>152</v>
      </c>
      <c r="L61" s="116"/>
      <c r="M61" s="194" t="s">
        <v>144</v>
      </c>
    </row>
    <row r="62" spans="1:13" s="28" customFormat="1" ht="16.149999999999999" customHeight="1">
      <c r="A62" s="117"/>
      <c r="B62" s="117"/>
      <c r="C62" s="117"/>
      <c r="D62" s="117"/>
      <c r="E62" s="118" t="s">
        <v>0</v>
      </c>
      <c r="F62" s="119"/>
      <c r="G62" s="195" t="s">
        <v>33</v>
      </c>
      <c r="H62" s="196"/>
      <c r="I62" s="195" t="s">
        <v>33</v>
      </c>
      <c r="J62" s="196"/>
      <c r="K62" s="195" t="s">
        <v>33</v>
      </c>
      <c r="L62" s="196"/>
      <c r="M62" s="195" t="s">
        <v>33</v>
      </c>
    </row>
    <row r="63" spans="1:13" s="28" customFormat="1" ht="16.149999999999999" customHeight="1">
      <c r="A63" s="117"/>
      <c r="B63" s="117"/>
      <c r="C63" s="117"/>
      <c r="D63" s="117"/>
      <c r="E63" s="110"/>
      <c r="F63" s="119"/>
      <c r="G63" s="229"/>
      <c r="H63" s="196"/>
      <c r="I63" s="229"/>
      <c r="J63" s="196"/>
      <c r="K63" s="229"/>
      <c r="L63" s="196"/>
      <c r="M63" s="229"/>
    </row>
    <row r="64" spans="1:13" ht="16.149999999999999" customHeight="1">
      <c r="A64" s="201" t="s">
        <v>26</v>
      </c>
      <c r="B64" s="127"/>
      <c r="C64" s="127"/>
      <c r="D64" s="109"/>
      <c r="E64" s="114"/>
      <c r="F64" s="111"/>
      <c r="G64" s="129"/>
      <c r="H64" s="202"/>
      <c r="I64" s="129"/>
      <c r="J64" s="202"/>
      <c r="K64" s="129"/>
      <c r="L64" s="202"/>
      <c r="M64" s="129"/>
    </row>
    <row r="65" spans="1:13" ht="16.149999999999999" customHeight="1">
      <c r="A65" s="123"/>
      <c r="B65" s="123" t="s">
        <v>49</v>
      </c>
      <c r="C65" s="127"/>
      <c r="D65" s="109"/>
      <c r="E65" s="114">
        <v>33.4</v>
      </c>
      <c r="F65" s="111"/>
      <c r="G65" s="122">
        <v>0</v>
      </c>
      <c r="H65" s="122"/>
      <c r="I65" s="122">
        <v>0</v>
      </c>
      <c r="J65" s="122"/>
      <c r="K65" s="122">
        <v>-53500000</v>
      </c>
      <c r="L65" s="122"/>
      <c r="M65" s="122">
        <v>-33500000</v>
      </c>
    </row>
    <row r="66" spans="1:13" ht="16.149999999999999" customHeight="1">
      <c r="A66" s="123"/>
      <c r="B66" s="123" t="s">
        <v>50</v>
      </c>
      <c r="C66" s="127"/>
      <c r="D66" s="135"/>
      <c r="E66" s="114">
        <v>33.4</v>
      </c>
      <c r="F66" s="136"/>
      <c r="G66" s="122">
        <v>0</v>
      </c>
      <c r="H66" s="122"/>
      <c r="I66" s="122">
        <v>0</v>
      </c>
      <c r="J66" s="122"/>
      <c r="K66" s="122">
        <v>61500000</v>
      </c>
      <c r="L66" s="122"/>
      <c r="M66" s="122">
        <v>22000000</v>
      </c>
    </row>
    <row r="67" spans="1:13" ht="16.149999999999999" customHeight="1">
      <c r="A67" s="123"/>
      <c r="B67" s="123" t="s">
        <v>108</v>
      </c>
      <c r="C67" s="127"/>
      <c r="D67" s="135"/>
      <c r="E67" s="114"/>
      <c r="F67" s="136"/>
      <c r="G67" s="122">
        <v>-3967589</v>
      </c>
      <c r="H67" s="122"/>
      <c r="I67" s="122">
        <v>-12583757</v>
      </c>
      <c r="J67" s="122"/>
      <c r="K67" s="122">
        <v>-502390</v>
      </c>
      <c r="L67" s="122"/>
      <c r="M67" s="122">
        <v>-351150</v>
      </c>
    </row>
    <row r="68" spans="1:13" ht="16.149999999999999" customHeight="1">
      <c r="A68" s="123"/>
      <c r="B68" s="123" t="s">
        <v>51</v>
      </c>
      <c r="C68" s="127"/>
      <c r="D68" s="135"/>
      <c r="E68" s="114"/>
      <c r="F68" s="136"/>
      <c r="G68" s="122">
        <v>-59236883</v>
      </c>
      <c r="H68" s="122"/>
      <c r="I68" s="122">
        <v>-22713029</v>
      </c>
      <c r="J68" s="122"/>
      <c r="K68" s="137">
        <v>0</v>
      </c>
      <c r="L68" s="122"/>
      <c r="M68" s="137">
        <v>0</v>
      </c>
    </row>
    <row r="69" spans="1:13" ht="16.149999999999999" customHeight="1">
      <c r="A69" s="123"/>
      <c r="B69" s="123" t="s">
        <v>54</v>
      </c>
      <c r="C69" s="127"/>
      <c r="D69" s="135"/>
      <c r="E69" s="114"/>
      <c r="F69" s="136"/>
      <c r="G69" s="122">
        <v>-234668</v>
      </c>
      <c r="H69" s="122"/>
      <c r="I69" s="122">
        <v>-2882034</v>
      </c>
      <c r="J69" s="122"/>
      <c r="K69" s="122">
        <v>-46800</v>
      </c>
      <c r="L69" s="122"/>
      <c r="M69" s="122">
        <v>-485997</v>
      </c>
    </row>
    <row r="70" spans="1:13" ht="16.149999999999999" customHeight="1">
      <c r="A70" s="123"/>
      <c r="B70" s="123" t="s">
        <v>53</v>
      </c>
      <c r="C70" s="127"/>
      <c r="D70" s="135"/>
      <c r="E70" s="114"/>
      <c r="F70" s="136"/>
      <c r="G70" s="122">
        <v>78509</v>
      </c>
      <c r="H70" s="122"/>
      <c r="I70" s="122">
        <v>15000</v>
      </c>
      <c r="J70" s="122"/>
      <c r="K70" s="122">
        <v>3738</v>
      </c>
      <c r="L70" s="122"/>
      <c r="M70" s="122">
        <v>0</v>
      </c>
    </row>
    <row r="71" spans="1:13" ht="16.149999999999999" customHeight="1">
      <c r="A71" s="123"/>
      <c r="B71" s="123" t="s">
        <v>52</v>
      </c>
      <c r="C71" s="127"/>
      <c r="D71" s="135"/>
      <c r="E71" s="114"/>
      <c r="F71" s="136"/>
      <c r="G71" s="122">
        <v>7033478</v>
      </c>
      <c r="H71" s="122"/>
      <c r="I71" s="122">
        <v>2321304</v>
      </c>
      <c r="J71" s="122"/>
      <c r="K71" s="137">
        <v>0</v>
      </c>
      <c r="L71" s="122"/>
      <c r="M71" s="137">
        <v>0</v>
      </c>
    </row>
    <row r="72" spans="1:13" ht="16.149999999999999" customHeight="1">
      <c r="A72" s="123"/>
      <c r="B72" s="123" t="s">
        <v>55</v>
      </c>
      <c r="C72" s="127"/>
      <c r="D72" s="135"/>
      <c r="E72" s="114"/>
      <c r="F72" s="136"/>
      <c r="G72" s="165">
        <v>0</v>
      </c>
      <c r="H72" s="138"/>
      <c r="I72" s="165">
        <v>0</v>
      </c>
      <c r="J72" s="138"/>
      <c r="K72" s="165">
        <v>36475897</v>
      </c>
      <c r="L72" s="138"/>
      <c r="M72" s="165">
        <v>28934626</v>
      </c>
    </row>
    <row r="73" spans="1:13" s="28" customFormat="1" ht="16.149999999999999" customHeight="1">
      <c r="A73" s="123"/>
      <c r="B73" s="127"/>
      <c r="C73" s="117"/>
      <c r="D73" s="117"/>
      <c r="E73" s="120"/>
      <c r="F73" s="120"/>
      <c r="G73" s="140"/>
      <c r="H73" s="140"/>
      <c r="I73" s="140"/>
      <c r="J73" s="140"/>
      <c r="K73" s="140"/>
      <c r="L73" s="140"/>
      <c r="M73" s="140"/>
    </row>
    <row r="74" spans="1:13" ht="16.149999999999999" customHeight="1">
      <c r="A74" s="123" t="s">
        <v>135</v>
      </c>
      <c r="B74" s="127"/>
      <c r="C74" s="127"/>
      <c r="D74" s="135"/>
      <c r="E74" s="114"/>
      <c r="F74" s="136"/>
      <c r="G74" s="226">
        <f>SUM(G65:G73)</f>
        <v>-56327153</v>
      </c>
      <c r="H74" s="203"/>
      <c r="I74" s="226">
        <f>SUM(I65:I73)</f>
        <v>-35842516</v>
      </c>
      <c r="J74" s="203"/>
      <c r="K74" s="226">
        <f>SUM(K65:K72)</f>
        <v>43930445</v>
      </c>
      <c r="L74" s="203"/>
      <c r="M74" s="226">
        <f>SUM(M65:M72)</f>
        <v>16597479</v>
      </c>
    </row>
    <row r="75" spans="1:13" ht="16.149999999999999" customHeight="1">
      <c r="A75" s="204"/>
      <c r="B75" s="127"/>
      <c r="C75" s="128"/>
      <c r="D75" s="128"/>
      <c r="E75" s="114"/>
      <c r="F75" s="111"/>
      <c r="G75" s="139"/>
      <c r="H75" s="140"/>
      <c r="I75" s="139"/>
      <c r="J75" s="140"/>
      <c r="K75" s="139"/>
      <c r="L75" s="140"/>
      <c r="M75" s="139"/>
    </row>
    <row r="76" spans="1:13" ht="16.149999999999999" customHeight="1">
      <c r="A76" s="204" t="s">
        <v>3</v>
      </c>
      <c r="B76" s="127"/>
      <c r="C76" s="128"/>
      <c r="D76" s="128"/>
      <c r="E76" s="114"/>
      <c r="F76" s="111"/>
      <c r="G76" s="139"/>
      <c r="H76" s="140"/>
      <c r="I76" s="139"/>
      <c r="J76" s="140"/>
      <c r="K76" s="139"/>
      <c r="L76" s="140"/>
      <c r="M76" s="139"/>
    </row>
    <row r="77" spans="1:13" ht="16.149999999999999" customHeight="1">
      <c r="B77" s="127" t="s">
        <v>116</v>
      </c>
      <c r="C77" s="125"/>
      <c r="D77" s="125"/>
      <c r="E77" s="132"/>
      <c r="F77" s="132"/>
      <c r="G77" s="137">
        <v>50000000</v>
      </c>
      <c r="H77" s="137"/>
      <c r="I77" s="137">
        <v>18000000</v>
      </c>
      <c r="J77" s="137"/>
      <c r="K77" s="137">
        <v>50000000</v>
      </c>
      <c r="L77" s="137"/>
      <c r="M77" s="137">
        <v>18000000</v>
      </c>
    </row>
    <row r="78" spans="1:13" ht="16.149999999999999" customHeight="1">
      <c r="B78" s="127" t="s">
        <v>96</v>
      </c>
      <c r="C78" s="128"/>
      <c r="D78" s="128"/>
      <c r="E78" s="114" t="s">
        <v>173</v>
      </c>
      <c r="F78" s="111"/>
      <c r="G78" s="137">
        <v>0</v>
      </c>
      <c r="H78" s="137"/>
      <c r="I78" s="137">
        <v>16000000</v>
      </c>
      <c r="J78" s="137"/>
      <c r="K78" s="138">
        <v>0</v>
      </c>
      <c r="L78" s="137"/>
      <c r="M78" s="138">
        <v>0</v>
      </c>
    </row>
    <row r="79" spans="1:13" ht="16.149999999999999" customHeight="1">
      <c r="B79" s="127" t="s">
        <v>159</v>
      </c>
      <c r="C79" s="128"/>
      <c r="D79" s="128"/>
      <c r="E79" s="114" t="s">
        <v>172</v>
      </c>
      <c r="F79" s="111"/>
      <c r="G79" s="137">
        <v>170000000</v>
      </c>
      <c r="H79" s="137"/>
      <c r="I79" s="137">
        <v>0</v>
      </c>
      <c r="J79" s="137"/>
      <c r="K79" s="138">
        <v>0</v>
      </c>
      <c r="L79" s="137"/>
      <c r="M79" s="138">
        <v>0</v>
      </c>
    </row>
    <row r="80" spans="1:13" ht="16.149999999999999" customHeight="1">
      <c r="B80" s="127" t="s">
        <v>129</v>
      </c>
      <c r="C80" s="128"/>
      <c r="D80" s="128"/>
      <c r="E80" s="114"/>
      <c r="F80" s="111"/>
      <c r="G80" s="137">
        <v>-53000000</v>
      </c>
      <c r="H80" s="137"/>
      <c r="I80" s="137">
        <v>-9000000</v>
      </c>
      <c r="J80" s="137"/>
      <c r="K80" s="137">
        <v>-53000000</v>
      </c>
      <c r="L80" s="137"/>
      <c r="M80" s="138">
        <v>-9000000</v>
      </c>
    </row>
    <row r="81" spans="1:13" ht="16.149999999999999" customHeight="1">
      <c r="B81" s="127" t="s">
        <v>138</v>
      </c>
      <c r="C81" s="127"/>
      <c r="D81" s="128"/>
      <c r="E81" s="114" t="s">
        <v>173</v>
      </c>
      <c r="F81" s="111"/>
      <c r="G81" s="137">
        <v>-185788932</v>
      </c>
      <c r="H81" s="137"/>
      <c r="I81" s="137">
        <v>-36047334</v>
      </c>
      <c r="J81" s="137"/>
      <c r="K81" s="138">
        <v>0</v>
      </c>
      <c r="L81" s="137"/>
      <c r="M81" s="138">
        <v>0</v>
      </c>
    </row>
    <row r="82" spans="1:13" ht="16.149999999999999" customHeight="1">
      <c r="B82" s="127" t="s">
        <v>169</v>
      </c>
      <c r="C82" s="128"/>
      <c r="D82" s="128"/>
      <c r="E82" s="114"/>
      <c r="F82" s="111"/>
      <c r="G82" s="216">
        <v>-3306027</v>
      </c>
      <c r="H82" s="137"/>
      <c r="I82" s="216">
        <v>-3337713</v>
      </c>
      <c r="J82" s="137"/>
      <c r="K82" s="216">
        <v>-355560</v>
      </c>
      <c r="L82" s="137"/>
      <c r="M82" s="216">
        <v>-338672</v>
      </c>
    </row>
    <row r="83" spans="1:13" s="28" customFormat="1" ht="16.149999999999999" customHeight="1">
      <c r="A83" s="123"/>
      <c r="B83" s="127"/>
      <c r="C83" s="117"/>
      <c r="D83" s="117"/>
      <c r="E83" s="120"/>
      <c r="F83" s="120"/>
      <c r="G83" s="140"/>
      <c r="H83" s="140"/>
      <c r="I83" s="140"/>
      <c r="J83" s="140"/>
      <c r="K83" s="140"/>
      <c r="L83" s="140"/>
      <c r="M83" s="140"/>
    </row>
    <row r="84" spans="1:13" ht="16.149999999999999" customHeight="1">
      <c r="A84" s="127" t="s">
        <v>136</v>
      </c>
      <c r="B84" s="127"/>
      <c r="C84" s="128"/>
      <c r="D84" s="128"/>
      <c r="E84" s="114"/>
      <c r="F84" s="111"/>
      <c r="G84" s="227">
        <f>SUM(G77:G82)</f>
        <v>-22094959</v>
      </c>
      <c r="H84" s="140"/>
      <c r="I84" s="227">
        <f>SUM(I77:I82)</f>
        <v>-14385047</v>
      </c>
      <c r="J84" s="140"/>
      <c r="K84" s="227">
        <f>SUM(K77:K82)</f>
        <v>-3355560</v>
      </c>
      <c r="L84" s="140"/>
      <c r="M84" s="227">
        <f>SUM(M77:M82)</f>
        <v>8661328</v>
      </c>
    </row>
    <row r="85" spans="1:13" ht="16.149999999999999" customHeight="1">
      <c r="A85" s="204"/>
      <c r="B85" s="127"/>
      <c r="C85" s="128"/>
      <c r="D85" s="128"/>
      <c r="E85" s="114"/>
      <c r="F85" s="111"/>
      <c r="G85" s="139"/>
      <c r="H85" s="140"/>
      <c r="I85" s="139"/>
      <c r="J85" s="140"/>
      <c r="K85" s="139"/>
      <c r="L85" s="140"/>
      <c r="M85" s="139"/>
    </row>
    <row r="86" spans="1:13" ht="16.149999999999999" customHeight="1">
      <c r="A86" s="204" t="s">
        <v>117</v>
      </c>
      <c r="B86" s="127"/>
      <c r="C86" s="128"/>
      <c r="D86" s="128"/>
      <c r="E86" s="114"/>
      <c r="F86" s="111"/>
      <c r="G86" s="137">
        <f>+G84+G74+G44</f>
        <v>2841116</v>
      </c>
      <c r="H86" s="137"/>
      <c r="I86" s="137">
        <f>+I84+I74+I44</f>
        <v>-37488121</v>
      </c>
      <c r="J86" s="137"/>
      <c r="K86" s="137">
        <f>+K84+K74+K44</f>
        <v>4659670</v>
      </c>
      <c r="L86" s="137"/>
      <c r="M86" s="137">
        <f>+M84+M74+M44</f>
        <v>-11766676</v>
      </c>
    </row>
    <row r="87" spans="1:13" ht="16.149999999999999" customHeight="1">
      <c r="A87" s="127" t="s">
        <v>56</v>
      </c>
      <c r="B87" s="127"/>
      <c r="C87" s="128"/>
      <c r="D87" s="128"/>
      <c r="E87" s="114"/>
      <c r="F87" s="111"/>
      <c r="G87" s="131">
        <v>30598998</v>
      </c>
      <c r="H87" s="126"/>
      <c r="I87" s="131">
        <v>68087119</v>
      </c>
      <c r="J87" s="126"/>
      <c r="K87" s="131">
        <v>5822191</v>
      </c>
      <c r="L87" s="217"/>
      <c r="M87" s="131">
        <v>17588867</v>
      </c>
    </row>
    <row r="88" spans="1:13" ht="16.149999999999999" customHeight="1">
      <c r="A88" s="127"/>
      <c r="B88" s="127"/>
      <c r="C88" s="128"/>
      <c r="D88" s="128"/>
      <c r="E88" s="114"/>
      <c r="F88" s="111"/>
      <c r="G88" s="140"/>
      <c r="H88" s="140"/>
      <c r="I88" s="140"/>
      <c r="J88" s="140"/>
      <c r="K88" s="140"/>
      <c r="L88" s="140"/>
      <c r="M88" s="140"/>
    </row>
    <row r="89" spans="1:13" ht="16.149999999999999" customHeight="1" thickBot="1">
      <c r="A89" s="204" t="s">
        <v>57</v>
      </c>
      <c r="B89" s="127"/>
      <c r="C89" s="128"/>
      <c r="D89" s="128"/>
      <c r="E89" s="114"/>
      <c r="F89" s="111"/>
      <c r="G89" s="228">
        <f>SUM(G86:G88)</f>
        <v>33440114</v>
      </c>
      <c r="H89" s="140"/>
      <c r="I89" s="228">
        <f>SUM(I86:I88)</f>
        <v>30598998</v>
      </c>
      <c r="J89" s="140"/>
      <c r="K89" s="228">
        <f>SUM(K86:K88)</f>
        <v>10481861</v>
      </c>
      <c r="L89" s="140"/>
      <c r="M89" s="228">
        <f>SUM(M86:M88)</f>
        <v>5822191</v>
      </c>
    </row>
    <row r="90" spans="1:13" ht="16.149999999999999" customHeight="1" thickTop="1">
      <c r="A90" s="127"/>
      <c r="B90" s="127"/>
      <c r="C90" s="128"/>
      <c r="D90" s="128"/>
      <c r="E90" s="114"/>
      <c r="F90" s="111"/>
      <c r="G90" s="141"/>
      <c r="H90" s="141"/>
      <c r="I90" s="141"/>
      <c r="J90" s="141"/>
      <c r="K90" s="141"/>
      <c r="L90" s="141"/>
      <c r="M90" s="141"/>
    </row>
    <row r="91" spans="1:13" ht="16.149999999999999" customHeight="1">
      <c r="A91" s="127"/>
      <c r="B91" s="127"/>
      <c r="C91" s="128"/>
      <c r="D91" s="128"/>
      <c r="E91" s="114"/>
      <c r="F91" s="111"/>
      <c r="G91" s="141"/>
      <c r="H91" s="141"/>
      <c r="I91" s="141"/>
      <c r="J91" s="141"/>
      <c r="K91" s="141"/>
      <c r="L91" s="141"/>
      <c r="M91" s="141"/>
    </row>
    <row r="92" spans="1:13" ht="16.149999999999999" customHeight="1">
      <c r="A92" s="204" t="s">
        <v>58</v>
      </c>
      <c r="B92" s="127"/>
      <c r="C92" s="128"/>
      <c r="D92" s="128"/>
      <c r="E92" s="114"/>
      <c r="F92" s="111"/>
      <c r="G92" s="122"/>
      <c r="H92" s="140"/>
      <c r="I92" s="122"/>
      <c r="J92" s="140"/>
      <c r="K92" s="140"/>
      <c r="L92" s="140"/>
      <c r="M92" s="140"/>
    </row>
    <row r="93" spans="1:13" ht="16.149999999999999" customHeight="1">
      <c r="A93" s="127"/>
      <c r="B93" s="127"/>
      <c r="C93" s="128"/>
      <c r="D93" s="128"/>
      <c r="E93" s="114"/>
      <c r="F93" s="111"/>
      <c r="G93" s="140"/>
      <c r="H93" s="140"/>
      <c r="I93" s="140"/>
      <c r="J93" s="140"/>
      <c r="K93" s="140"/>
      <c r="L93" s="140"/>
      <c r="M93" s="140"/>
    </row>
    <row r="94" spans="1:13" ht="16.149999999999999" customHeight="1">
      <c r="A94" s="127" t="s">
        <v>118</v>
      </c>
      <c r="B94" s="127"/>
      <c r="C94" s="128"/>
      <c r="D94" s="128"/>
      <c r="E94" s="114"/>
      <c r="F94" s="111"/>
      <c r="G94" s="141">
        <v>657455</v>
      </c>
      <c r="H94" s="141"/>
      <c r="I94" s="141">
        <v>10914</v>
      </c>
      <c r="J94" s="142"/>
      <c r="K94" s="143">
        <v>6980</v>
      </c>
      <c r="L94" s="144"/>
      <c r="M94" s="143">
        <v>0</v>
      </c>
    </row>
    <row r="95" spans="1:13" ht="16.149999999999999" customHeight="1">
      <c r="A95" s="127" t="s">
        <v>119</v>
      </c>
      <c r="B95" s="127"/>
      <c r="C95" s="128"/>
      <c r="D95" s="128"/>
      <c r="E95" s="114"/>
      <c r="F95" s="111"/>
      <c r="G95" s="141">
        <v>1577628</v>
      </c>
      <c r="H95" s="141"/>
      <c r="I95" s="141">
        <v>1403686</v>
      </c>
      <c r="J95" s="142"/>
      <c r="K95" s="143">
        <v>0</v>
      </c>
      <c r="L95" s="144"/>
      <c r="M95" s="143">
        <v>0</v>
      </c>
    </row>
    <row r="96" spans="1:13" ht="16.149999999999999" customHeight="1">
      <c r="A96" s="128" t="s">
        <v>170</v>
      </c>
      <c r="B96" s="125"/>
      <c r="C96" s="125"/>
      <c r="D96" s="125"/>
      <c r="E96" s="120">
        <v>18</v>
      </c>
      <c r="F96" s="120"/>
      <c r="G96" s="143">
        <v>0</v>
      </c>
      <c r="H96" s="145"/>
      <c r="I96" s="143">
        <v>8002216</v>
      </c>
      <c r="J96" s="142"/>
      <c r="K96" s="143">
        <v>0</v>
      </c>
      <c r="L96" s="143"/>
      <c r="M96" s="143">
        <v>0</v>
      </c>
    </row>
    <row r="97" spans="1:13" ht="16.149999999999999" customHeight="1">
      <c r="A97" s="128"/>
      <c r="B97" s="125"/>
      <c r="C97" s="125"/>
      <c r="D97" s="125"/>
      <c r="E97" s="120"/>
      <c r="F97" s="120"/>
      <c r="G97" s="143"/>
      <c r="H97" s="145"/>
      <c r="I97" s="143"/>
      <c r="J97" s="142"/>
      <c r="K97" s="143"/>
      <c r="L97" s="143"/>
      <c r="M97" s="143"/>
    </row>
    <row r="98" spans="1:13" ht="16.149999999999999" customHeight="1">
      <c r="B98" s="33"/>
      <c r="C98" s="33"/>
      <c r="D98" s="33"/>
      <c r="F98" s="95"/>
      <c r="G98" s="104"/>
      <c r="H98" s="106"/>
      <c r="I98" s="104"/>
      <c r="J98" s="105"/>
      <c r="K98" s="104"/>
      <c r="L98" s="104"/>
      <c r="M98" s="104"/>
    </row>
    <row r="99" spans="1:13" ht="16.149999999999999" customHeight="1">
      <c r="B99" s="33"/>
      <c r="C99" s="33"/>
      <c r="D99" s="33"/>
      <c r="F99" s="95"/>
      <c r="G99" s="104"/>
      <c r="H99" s="106"/>
      <c r="I99" s="104"/>
      <c r="J99" s="105"/>
      <c r="K99" s="104"/>
      <c r="L99" s="104"/>
      <c r="M99" s="104"/>
    </row>
    <row r="100" spans="1:13" ht="16.149999999999999" customHeight="1">
      <c r="B100" s="33"/>
      <c r="C100" s="33"/>
      <c r="D100" s="33"/>
      <c r="F100" s="95"/>
      <c r="G100" s="104"/>
      <c r="H100" s="106"/>
      <c r="I100" s="104"/>
      <c r="J100" s="105"/>
      <c r="K100" s="104"/>
      <c r="L100" s="104"/>
      <c r="M100" s="104"/>
    </row>
    <row r="101" spans="1:13" ht="16.149999999999999" customHeight="1">
      <c r="B101" s="33"/>
      <c r="C101" s="33"/>
      <c r="D101" s="33"/>
      <c r="F101" s="95"/>
      <c r="G101" s="104"/>
      <c r="H101" s="106"/>
      <c r="I101" s="104"/>
      <c r="J101" s="105"/>
      <c r="K101" s="104"/>
      <c r="L101" s="104"/>
      <c r="M101" s="104"/>
    </row>
    <row r="102" spans="1:13" ht="16.149999999999999" customHeight="1">
      <c r="B102" s="33"/>
      <c r="C102" s="33"/>
      <c r="D102" s="33"/>
      <c r="F102" s="95"/>
      <c r="G102" s="104"/>
      <c r="H102" s="106"/>
      <c r="I102" s="104"/>
      <c r="J102" s="105"/>
      <c r="K102" s="104"/>
      <c r="L102" s="104"/>
      <c r="M102" s="104"/>
    </row>
    <row r="103" spans="1:13" ht="16.149999999999999" customHeight="1">
      <c r="B103" s="33"/>
      <c r="C103" s="33"/>
      <c r="D103" s="33"/>
      <c r="F103" s="95"/>
      <c r="G103" s="104"/>
      <c r="H103" s="106"/>
      <c r="I103" s="104"/>
      <c r="J103" s="105"/>
      <c r="K103" s="104"/>
      <c r="L103" s="104"/>
      <c r="M103" s="104"/>
    </row>
    <row r="104" spans="1:13" ht="16.149999999999999" customHeight="1">
      <c r="B104" s="33"/>
      <c r="C104" s="33"/>
      <c r="D104" s="33"/>
      <c r="F104" s="95"/>
      <c r="G104" s="104"/>
      <c r="H104" s="106"/>
      <c r="I104" s="104"/>
      <c r="J104" s="105"/>
      <c r="K104" s="104"/>
      <c r="L104" s="104"/>
      <c r="M104" s="104"/>
    </row>
    <row r="105" spans="1:13" ht="13.5" customHeight="1">
      <c r="B105" s="33"/>
      <c r="C105" s="33"/>
      <c r="D105" s="33"/>
      <c r="F105" s="95"/>
      <c r="G105" s="104"/>
      <c r="H105" s="106"/>
      <c r="I105" s="104"/>
      <c r="J105" s="105"/>
      <c r="K105" s="104"/>
      <c r="L105" s="104"/>
      <c r="M105" s="104"/>
    </row>
    <row r="106" spans="1:13" ht="22.15" customHeight="1">
      <c r="A106" s="88" t="str">
        <f>A53</f>
        <v>The accompanying notes are an integral part of these consolidated and separate financial statements.</v>
      </c>
      <c r="B106" s="88"/>
      <c r="C106" s="88"/>
      <c r="D106" s="88"/>
      <c r="E106" s="88"/>
      <c r="F106" s="88"/>
      <c r="G106" s="88"/>
      <c r="H106" s="88"/>
      <c r="I106" s="88"/>
      <c r="J106" s="88"/>
      <c r="K106" s="88"/>
      <c r="L106" s="88"/>
      <c r="M106" s="88"/>
    </row>
  </sheetData>
  <mergeCells count="8">
    <mergeCell ref="G59:I59"/>
    <mergeCell ref="K59:M59"/>
    <mergeCell ref="G6:I6"/>
    <mergeCell ref="K6:M6"/>
    <mergeCell ref="G60:I60"/>
    <mergeCell ref="K60:M60"/>
    <mergeCell ref="G7:I7"/>
    <mergeCell ref="K7:M7"/>
  </mergeCells>
  <phoneticPr fontId="3" type="noConversion"/>
  <pageMargins left="0.8" right="0.5" top="0.5" bottom="0.6" header="0.49" footer="0.4"/>
  <pageSetup paperSize="9" scale="95" firstPageNumber="11" fitToHeight="2" orientation="portrait" useFirstPageNumber="1" horizontalDpi="1200" verticalDpi="1200" r:id="rId1"/>
  <headerFooter>
    <oddFooter>&amp;R&amp;"Arial,Regular"&amp;9&amp;P</oddFooter>
  </headerFooter>
  <rowBreaks count="1" manualBreakCount="1">
    <brk id="53" max="16383" man="1"/>
  </rowBreaks>
  <ignoredErrors>
    <ignoredError sqref="K74:L75" formulaRange="1"/>
    <ignoredError sqref="G9:H9 G11:H11 J11:L11 J9:L9 H8 J8 L8 G8 M8 K8 I8 J61 L61 H61 G61 I61 M61 K61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เอกสาร" ma:contentTypeID="0x010100A21EEDAE647D1C4D9BBDB851845D5602" ma:contentTypeVersion="13" ma:contentTypeDescription="สร้างเอกสารใหม่" ma:contentTypeScope="" ma:versionID="f8a44ed8dfd784cfb6c86e5f66618c30">
  <xsd:schema xmlns:xsd="http://www.w3.org/2001/XMLSchema" xmlns:xs="http://www.w3.org/2001/XMLSchema" xmlns:p="http://schemas.microsoft.com/office/2006/metadata/properties" xmlns:ns2="5d5cf965-3f62-4ad1-92e4-1c2131059412" xmlns:ns3="67789d9b-3734-4d72-9922-e4688abc81a9" targetNamespace="http://schemas.microsoft.com/office/2006/metadata/properties" ma:root="true" ma:fieldsID="2e3e235acac3ebbd8ba663a783537e64" ns2:_="" ns3:_="">
    <xsd:import namespace="5d5cf965-3f62-4ad1-92e4-1c2131059412"/>
    <xsd:import namespace="67789d9b-3734-4d72-9922-e4688abc81a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bjectDetectorVersion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5cf965-3f62-4ad1-92e4-1c213105941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4" nillable="true" ma:taxonomy="true" ma:internalName="lcf76f155ced4ddcb4097134ff3c332f" ma:taxonomyFieldName="MediaServiceImageTags" ma:displayName="แท็กรูป" ma:readOnly="false" ma:fieldId="{5cf76f15-5ced-4ddc-b409-7134ff3c332f}" ma:taxonomyMulti="true" ma:sspId="188dcb0a-2706-487d-81cb-3d991d125c2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789d9b-3734-4d72-9922-e4688abc81a9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64fd8093-1702-4a9c-be0b-1ac3e97e2c4d}" ma:internalName="TaxCatchAll" ma:showField="CatchAllData" ma:web="67789d9b-3734-4d72-9922-e4688abc81a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ชนิดเนื้อหา"/>
        <xsd:element ref="dc:title" minOccurs="0" maxOccurs="1" ma:index="4" ma:displayName="ชื่อเรื่อง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A202304-0495-4ECE-8B9E-87E526D69E1F}"/>
</file>

<file path=customXml/itemProps2.xml><?xml version="1.0" encoding="utf-8"?>
<ds:datastoreItem xmlns:ds="http://schemas.openxmlformats.org/officeDocument/2006/customXml" ds:itemID="{75088612-F467-49B3-8713-AE77762CDEB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5-7</vt:lpstr>
      <vt:lpstr>8</vt:lpstr>
      <vt:lpstr>9</vt:lpstr>
      <vt:lpstr>10</vt:lpstr>
      <vt:lpstr>11-12</vt:lpstr>
      <vt:lpstr>'11-12'!Print_Area</vt:lpstr>
      <vt:lpstr>'9'!Print_Area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PricewaterhouseCoopers</dc:creator>
  <cp:lastModifiedBy>Thanisorn Saetang (TH)</cp:lastModifiedBy>
  <cp:lastPrinted>2024-02-22T10:48:51Z</cp:lastPrinted>
  <dcterms:created xsi:type="dcterms:W3CDTF">2001-04-26T00:45:21Z</dcterms:created>
  <dcterms:modified xsi:type="dcterms:W3CDTF">2024-02-22T10:49:44Z</dcterms:modified>
</cp:coreProperties>
</file>